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Packing List " sheetId="7" r:id="rId1"/>
  </sheets>
  <calcPr calcId="152511"/>
</workbook>
</file>

<file path=xl/calcChain.xml><?xml version="1.0" encoding="utf-8"?>
<calcChain xmlns="http://schemas.openxmlformats.org/spreadsheetml/2006/main">
  <c r="S12" i="7" l="1"/>
  <c r="Y12" i="7"/>
  <c r="V33" i="7"/>
  <c r="Y33" i="7"/>
  <c r="P34" i="7"/>
  <c r="G40" i="7"/>
  <c r="H33" i="7"/>
  <c r="O12" i="7"/>
  <c r="Q12" i="7" s="1"/>
  <c r="R12" i="7"/>
  <c r="F12" i="7"/>
  <c r="N34" i="7"/>
  <c r="D15" i="7"/>
  <c r="I15" i="7"/>
  <c r="I18" i="7"/>
  <c r="I21" i="7" s="1"/>
  <c r="I24" i="7" s="1"/>
  <c r="I27" i="7" s="1"/>
  <c r="I30" i="7" s="1"/>
  <c r="I33" i="7" s="1"/>
  <c r="L15" i="7"/>
  <c r="O15" i="7" s="1"/>
  <c r="Q15" i="7" s="1"/>
  <c r="G15" i="7"/>
  <c r="G18" i="7"/>
  <c r="G21" i="7"/>
  <c r="G24" i="7" s="1"/>
  <c r="G27" i="7" s="1"/>
  <c r="G38" i="7"/>
  <c r="S18" i="7"/>
  <c r="Y18" i="7"/>
  <c r="R30" i="7"/>
  <c r="Y24" i="7"/>
  <c r="S30" i="7"/>
  <c r="S21" i="7"/>
  <c r="Y21" i="7"/>
  <c r="R24" i="7"/>
  <c r="R27" i="7"/>
  <c r="S27" i="7"/>
  <c r="Y27" i="7"/>
  <c r="R18" i="7"/>
  <c r="R21" i="7"/>
  <c r="R34" i="7" s="1"/>
  <c r="G41" i="7" s="1"/>
  <c r="S24" i="7"/>
  <c r="Y30" i="7"/>
  <c r="Y15" i="7"/>
  <c r="F15" i="7"/>
  <c r="D18" i="7" s="1"/>
  <c r="R15" i="7"/>
  <c r="S15" i="7"/>
  <c r="Y34" i="7"/>
  <c r="G43" i="7" s="1"/>
  <c r="G42" i="7"/>
  <c r="G30" i="7" l="1"/>
  <c r="G33" i="7" s="1"/>
  <c r="F18" i="7"/>
  <c r="L18" i="7"/>
  <c r="L27" i="7" l="1"/>
  <c r="L21" i="7"/>
  <c r="O18" i="7"/>
  <c r="F21" i="7"/>
  <c r="D21" i="7"/>
  <c r="F24" i="7" l="1"/>
  <c r="D24" i="7"/>
  <c r="O21" i="7"/>
  <c r="Q21" i="7" s="1"/>
  <c r="L24" i="7"/>
  <c r="O24" i="7" s="1"/>
  <c r="Q24" i="7" s="1"/>
  <c r="Q18" i="7"/>
  <c r="L30" i="7"/>
  <c r="O30" i="7" s="1"/>
  <c r="Q30" i="7" s="1"/>
  <c r="O27" i="7"/>
  <c r="Q27" i="7" s="1"/>
  <c r="O34" i="7" l="1"/>
  <c r="G39" i="7" s="1"/>
  <c r="Q34" i="7"/>
  <c r="F27" i="7"/>
  <c r="D27" i="7"/>
  <c r="D30" i="7" l="1"/>
  <c r="F30" i="7"/>
</calcChain>
</file>

<file path=xl/sharedStrings.xml><?xml version="1.0" encoding="utf-8"?>
<sst xmlns="http://schemas.openxmlformats.org/spreadsheetml/2006/main" count="106" uniqueCount="59">
  <si>
    <t>CHITTAGONG,BANGLADESH.</t>
  </si>
  <si>
    <t xml:space="preserve">PORT OF LOADING </t>
  </si>
  <si>
    <t xml:space="preserve">FINAL DESTINATION </t>
  </si>
  <si>
    <t>SAILING ON ABOUT</t>
  </si>
  <si>
    <t>STYLE#</t>
  </si>
  <si>
    <t>COLOR</t>
  </si>
  <si>
    <t>CTN</t>
  </si>
  <si>
    <t>CBM</t>
  </si>
  <si>
    <t>PACKING LIST</t>
  </si>
  <si>
    <t>X</t>
  </si>
  <si>
    <t>SIDE MARK:</t>
  </si>
  <si>
    <t>MAIN MARK</t>
  </si>
  <si>
    <t>SIZE RANGE</t>
  </si>
  <si>
    <t>UNIT</t>
  </si>
  <si>
    <t>CTN. MEST. IN  INCH</t>
  </si>
  <si>
    <t>VESSEL &amp; VOY.NO:</t>
  </si>
  <si>
    <t>MASTER  PO</t>
  </si>
  <si>
    <t>TOTAL</t>
  </si>
  <si>
    <t>TOTAL CBM</t>
  </si>
  <si>
    <t>BLACK</t>
  </si>
  <si>
    <t>ITEM DISCRIPTION</t>
  </si>
  <si>
    <t>PCS</t>
  </si>
  <si>
    <t>KGS</t>
  </si>
  <si>
    <t xml:space="preserve"> </t>
  </si>
  <si>
    <t>N.WT. IN KGS</t>
  </si>
  <si>
    <t>GR.WT. IN KGS</t>
  </si>
  <si>
    <t>MEN'S CREW NECK BLACK TEE SHIRT</t>
  </si>
  <si>
    <t>XS</t>
  </si>
  <si>
    <t>S</t>
  </si>
  <si>
    <t>M</t>
  </si>
  <si>
    <t>L</t>
  </si>
  <si>
    <t>XL</t>
  </si>
  <si>
    <t>3XL</t>
  </si>
  <si>
    <t>PC QTY / CTN</t>
  </si>
  <si>
    <t>72</t>
  </si>
  <si>
    <t>R1000</t>
  </si>
  <si>
    <t>SHIPPING MARKS</t>
  </si>
  <si>
    <t>ODRER QTY/PC</t>
  </si>
  <si>
    <t>SHIP QTY/PC</t>
  </si>
  <si>
    <t>DESCRIPTION OF GOODS:</t>
  </si>
  <si>
    <t>SHIP CTN QTY</t>
  </si>
  <si>
    <t>CARTON SERIAL NUMBER</t>
  </si>
  <si>
    <t>-</t>
  </si>
  <si>
    <t>EX./SHORT SHIP QTY/PC</t>
  </si>
  <si>
    <t>2XL</t>
  </si>
  <si>
    <t>SUMMARY SHEET</t>
  </si>
  <si>
    <t>TOTAL ORDER QTY</t>
  </si>
  <si>
    <t>TOTAL SHIP QTY</t>
  </si>
  <si>
    <t>TOTAL SHIP CARTON QTY</t>
  </si>
  <si>
    <t>TTL. NET WEIGHT</t>
  </si>
  <si>
    <t>TTL. GROSS WEIGHT</t>
  </si>
  <si>
    <t xml:space="preserve"> : COLLECT.</t>
  </si>
  <si>
    <t>FRIGHT TERM</t>
  </si>
  <si>
    <t>MEN'S CREW NECK BLACK TEE SHIRT.</t>
  </si>
  <si>
    <t>OP0914PO02  (1060)</t>
  </si>
  <si>
    <t>20</t>
  </si>
  <si>
    <t>FABRICATIONS: 100% COTTON.</t>
  </si>
  <si>
    <t>HS CODE: 6109.10.00</t>
  </si>
  <si>
    <t>READYMADE GARMENTS-.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</si>
</sst>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6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0"/>
      <color indexed="8"/>
      <name val="Calibri"/>
      <family val="2"/>
    </font>
    <font>
      <sz val="11"/>
      <name val="Calibri"/>
      <family val="2"/>
    </font>
    <font>
      <sz val="10"/>
      <name val="Calibri"/>
      <family val="2"/>
    </font>
    <font>
      <b/>
      <sz val="14"/>
      <color indexed="8"/>
      <name val="Castellar"/>
      <family val="1"/>
    </font>
    <font>
      <sz val="9"/>
      <name val="Calibri"/>
      <family val="2"/>
    </font>
    <font>
      <b/>
      <sz val="10"/>
      <color indexed="8"/>
      <name val="Calibri"/>
      <family val="2"/>
    </font>
    <font>
      <b/>
      <u/>
      <sz val="11"/>
      <name val="Calibri"/>
      <family val="2"/>
    </font>
    <font>
      <b/>
      <sz val="12"/>
      <color indexed="8"/>
      <name val="Calibri"/>
      <family val="2"/>
    </font>
    <font>
      <sz val="9"/>
      <color indexed="8"/>
      <name val="Agency FB"/>
      <family val="2"/>
    </font>
    <font>
      <sz val="12"/>
      <color indexed="8"/>
      <name val="Agency FB"/>
      <family val="2"/>
    </font>
    <font>
      <sz val="10"/>
      <color indexed="10"/>
      <name val="Calibri"/>
      <family val="2"/>
    </font>
    <font>
      <b/>
      <sz val="10"/>
      <name val="Calibri"/>
      <family val="2"/>
    </font>
    <font>
      <b/>
      <sz val="11"/>
      <name val="Calibri"/>
      <family val="2"/>
    </font>
    <font>
      <b/>
      <sz val="14"/>
      <name val="Calibri"/>
      <family val="2"/>
    </font>
    <font>
      <b/>
      <u/>
      <sz val="14"/>
      <color indexed="8"/>
      <name val="Calibri"/>
      <family val="2"/>
    </font>
    <font>
      <b/>
      <u/>
      <sz val="14"/>
      <name val="Calibri"/>
      <family val="2"/>
    </font>
    <font>
      <b/>
      <sz val="14"/>
      <color indexed="8"/>
      <name val="Calibri"/>
      <family val="2"/>
    </font>
    <font>
      <b/>
      <sz val="12"/>
      <color indexed="8"/>
      <name val="Bahnschrift"/>
      <family val="2"/>
    </font>
    <font>
      <b/>
      <sz val="11"/>
      <color indexed="8"/>
      <name val="Agency FB"/>
      <family val="2"/>
    </font>
    <font>
      <b/>
      <sz val="11"/>
      <name val="Agency FB"/>
      <family val="2"/>
    </font>
    <font>
      <b/>
      <sz val="9"/>
      <name val="Calibri"/>
      <family val="2"/>
    </font>
    <font>
      <b/>
      <i/>
      <sz val="12"/>
      <color indexed="8"/>
      <name val="Calibri"/>
      <family val="2"/>
    </font>
    <font>
      <b/>
      <i/>
      <sz val="11"/>
      <color indexed="8"/>
      <name val="Calibri"/>
      <family val="2"/>
    </font>
    <font>
      <b/>
      <sz val="10"/>
      <color indexed="8"/>
      <name val="Agency FB"/>
      <family val="2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9"/>
        <bgColor indexed="64"/>
      </patternFill>
    </fill>
  </fills>
  <borders count="5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15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1" xfId="0" applyBorder="1" applyAlignment="1">
      <alignment vertical="center"/>
    </xf>
    <xf numFmtId="0" fontId="0" fillId="0" borderId="4" xfId="0" applyBorder="1" applyAlignment="1">
      <alignment vertical="center"/>
    </xf>
    <xf numFmtId="0" fontId="2" fillId="0" borderId="1" xfId="0" applyFont="1" applyBorder="1"/>
    <xf numFmtId="0" fontId="2" fillId="0" borderId="3" xfId="0" applyFont="1" applyBorder="1"/>
    <xf numFmtId="0" fontId="7" fillId="0" borderId="5" xfId="0" applyFont="1" applyBorder="1" applyAlignment="1">
      <alignment vertical="center"/>
    </xf>
    <xf numFmtId="0" fontId="7" fillId="0" borderId="1" xfId="0" applyFont="1" applyBorder="1"/>
    <xf numFmtId="0" fontId="2" fillId="0" borderId="6" xfId="0" applyFont="1" applyBorder="1"/>
    <xf numFmtId="0" fontId="0" fillId="0" borderId="7" xfId="0" applyBorder="1"/>
    <xf numFmtId="0" fontId="1" fillId="0" borderId="8" xfId="0" applyFont="1" applyBorder="1"/>
    <xf numFmtId="0" fontId="2" fillId="0" borderId="7" xfId="0" applyFont="1" applyBorder="1"/>
    <xf numFmtId="0" fontId="2" fillId="0" borderId="9" xfId="0" applyFont="1" applyBorder="1"/>
    <xf numFmtId="0" fontId="1" fillId="0" borderId="10" xfId="0" applyFont="1" applyBorder="1" applyAlignment="1"/>
    <xf numFmtId="0" fontId="1" fillId="0" borderId="3" xfId="0" applyFont="1" applyBorder="1" applyAlignment="1"/>
    <xf numFmtId="0" fontId="1" fillId="0" borderId="11" xfId="0" applyFont="1" applyBorder="1" applyAlignment="1"/>
    <xf numFmtId="0" fontId="7" fillId="0" borderId="0" xfId="0" applyFont="1" applyBorder="1" applyAlignment="1">
      <alignment vertical="center"/>
    </xf>
    <xf numFmtId="0" fontId="3" fillId="0" borderId="0" xfId="0" applyFont="1" applyBorder="1"/>
    <xf numFmtId="0" fontId="1" fillId="0" borderId="0" xfId="0" applyFont="1" applyBorder="1"/>
    <xf numFmtId="0" fontId="0" fillId="0" borderId="0" xfId="0" applyBorder="1"/>
    <xf numFmtId="0" fontId="2" fillId="0" borderId="0" xfId="0" applyFont="1" applyBorder="1"/>
    <xf numFmtId="0" fontId="2" fillId="0" borderId="0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3" fillId="0" borderId="6" xfId="0" applyFont="1" applyBorder="1"/>
    <xf numFmtId="0" fontId="8" fillId="0" borderId="6" xfId="0" applyFont="1" applyBorder="1"/>
    <xf numFmtId="0" fontId="0" fillId="0" borderId="6" xfId="0" applyBorder="1"/>
    <xf numFmtId="0" fontId="4" fillId="0" borderId="6" xfId="0" applyFont="1" applyBorder="1"/>
    <xf numFmtId="0" fontId="4" fillId="0" borderId="6" xfId="0" applyFont="1" applyBorder="1" applyAlignment="1">
      <alignment vertical="top"/>
    </xf>
    <xf numFmtId="0" fontId="4" fillId="0" borderId="0" xfId="0" applyFont="1" applyBorder="1" applyAlignment="1">
      <alignment vertical="top"/>
    </xf>
    <xf numFmtId="0" fontId="4" fillId="0" borderId="9" xfId="0" applyFont="1" applyBorder="1" applyAlignment="1">
      <alignment vertical="top"/>
    </xf>
    <xf numFmtId="0" fontId="7" fillId="0" borderId="0" xfId="0" applyFont="1" applyBorder="1" applyAlignment="1">
      <alignment horizontal="left"/>
    </xf>
    <xf numFmtId="0" fontId="0" fillId="0" borderId="12" xfId="0" applyBorder="1" applyAlignment="1"/>
    <xf numFmtId="0" fontId="0" fillId="0" borderId="13" xfId="0" applyBorder="1" applyAlignment="1"/>
    <xf numFmtId="0" fontId="0" fillId="0" borderId="14" xfId="0" applyBorder="1" applyAlignment="1"/>
    <xf numFmtId="3" fontId="0" fillId="0" borderId="15" xfId="0" applyNumberFormat="1" applyBorder="1" applyAlignment="1">
      <alignment horizontal="center"/>
    </xf>
    <xf numFmtId="2" fontId="0" fillId="0" borderId="16" xfId="0" applyNumberFormat="1" applyBorder="1" applyAlignment="1">
      <alignment horizontal="center"/>
    </xf>
    <xf numFmtId="4" fontId="0" fillId="0" borderId="17" xfId="0" applyNumberFormat="1" applyBorder="1" applyAlignment="1">
      <alignment horizontal="center"/>
    </xf>
    <xf numFmtId="0" fontId="0" fillId="0" borderId="18" xfId="0" applyBorder="1"/>
    <xf numFmtId="0" fontId="2" fillId="0" borderId="19" xfId="0" applyFont="1" applyBorder="1" applyAlignment="1">
      <alignment vertical="top"/>
    </xf>
    <xf numFmtId="0" fontId="0" fillId="0" borderId="20" xfId="0" applyBorder="1" applyAlignment="1">
      <alignment horizontal="center" vertical="center"/>
    </xf>
    <xf numFmtId="0" fontId="10" fillId="0" borderId="21" xfId="0" applyFont="1" applyBorder="1" applyAlignment="1">
      <alignment vertical="center" wrapText="1"/>
    </xf>
    <xf numFmtId="0" fontId="1" fillId="0" borderId="22" xfId="0" applyFont="1" applyBorder="1" applyAlignment="1">
      <alignment vertical="center"/>
    </xf>
    <xf numFmtId="0" fontId="4" fillId="0" borderId="22" xfId="0" applyFont="1" applyBorder="1"/>
    <xf numFmtId="0" fontId="2" fillId="0" borderId="23" xfId="0" applyFont="1" applyBorder="1"/>
    <xf numFmtId="0" fontId="1" fillId="0" borderId="3" xfId="0" applyFont="1" applyBorder="1" applyAlignment="1">
      <alignment horizontal="left"/>
    </xf>
    <xf numFmtId="0" fontId="13" fillId="0" borderId="24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/>
    </xf>
    <xf numFmtId="0" fontId="22" fillId="0" borderId="24" xfId="0" applyFont="1" applyBorder="1" applyAlignment="1">
      <alignment horizontal="center" vertical="center" wrapText="1"/>
    </xf>
    <xf numFmtId="0" fontId="13" fillId="2" borderId="24" xfId="0" applyFont="1" applyFill="1" applyBorder="1" applyAlignment="1">
      <alignment horizontal="center" vertical="center" wrapText="1"/>
    </xf>
    <xf numFmtId="0" fontId="13" fillId="3" borderId="24" xfId="0" applyFont="1" applyFill="1" applyBorder="1" applyAlignment="1">
      <alignment horizontal="center" vertical="center" wrapText="1"/>
    </xf>
    <xf numFmtId="0" fontId="13" fillId="0" borderId="25" xfId="0" applyFont="1" applyBorder="1" applyAlignment="1">
      <alignment horizontal="center" vertical="center" wrapText="1"/>
    </xf>
    <xf numFmtId="0" fontId="1" fillId="0" borderId="0" xfId="0" quotePrefix="1" applyFont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0" fillId="0" borderId="26" xfId="0" applyBorder="1" applyAlignment="1">
      <alignment horizontal="center"/>
    </xf>
    <xf numFmtId="0" fontId="0" fillId="0" borderId="26" xfId="0" applyBorder="1"/>
    <xf numFmtId="3" fontId="20" fillId="0" borderId="26" xfId="0" applyNumberFormat="1" applyFont="1" applyBorder="1" applyAlignment="1">
      <alignment horizontal="center" vertical="center"/>
    </xf>
    <xf numFmtId="1" fontId="20" fillId="0" borderId="27" xfId="0" applyNumberFormat="1" applyFont="1" applyBorder="1" applyAlignment="1">
      <alignment horizontal="center" vertical="center"/>
    </xf>
    <xf numFmtId="2" fontId="20" fillId="0" borderId="26" xfId="0" applyNumberFormat="1" applyFont="1" applyBorder="1" applyAlignment="1">
      <alignment horizontal="center" vertical="center"/>
    </xf>
    <xf numFmtId="2" fontId="21" fillId="0" borderId="26" xfId="0" applyNumberFormat="1" applyFont="1" applyBorder="1" applyAlignment="1">
      <alignment horizontal="center" vertical="center"/>
    </xf>
    <xf numFmtId="0" fontId="25" fillId="0" borderId="20" xfId="0" applyFont="1" applyBorder="1" applyAlignment="1">
      <alignment horizontal="center" vertical="center" wrapText="1"/>
    </xf>
    <xf numFmtId="0" fontId="25" fillId="0" borderId="17" xfId="0" applyFont="1" applyBorder="1" applyAlignment="1">
      <alignment horizontal="center" vertical="center"/>
    </xf>
    <xf numFmtId="4" fontId="14" fillId="0" borderId="28" xfId="0" applyNumberFormat="1" applyFont="1" applyBorder="1" applyAlignment="1">
      <alignment horizontal="center" vertical="center"/>
    </xf>
    <xf numFmtId="0" fontId="20" fillId="0" borderId="29" xfId="0" applyFont="1" applyBorder="1" applyAlignment="1">
      <alignment horizontal="center" vertical="center"/>
    </xf>
    <xf numFmtId="0" fontId="0" fillId="0" borderId="30" xfId="0" applyFont="1" applyBorder="1" applyAlignment="1">
      <alignment horizontal="center" vertical="center"/>
    </xf>
    <xf numFmtId="0" fontId="18" fillId="0" borderId="17" xfId="0" quotePrefix="1" applyFont="1" applyBorder="1" applyAlignment="1">
      <alignment horizontal="center" vertical="center"/>
    </xf>
    <xf numFmtId="1" fontId="0" fillId="0" borderId="14" xfId="0" applyNumberFormat="1" applyFont="1" applyBorder="1" applyAlignment="1">
      <alignment horizontal="center" vertical="center"/>
    </xf>
    <xf numFmtId="0" fontId="2" fillId="4" borderId="17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/>
    </xf>
    <xf numFmtId="14" fontId="4" fillId="4" borderId="17" xfId="0" quotePrefix="1" applyNumberFormat="1" applyFont="1" applyFill="1" applyBorder="1" applyAlignment="1">
      <alignment horizontal="center" vertical="center"/>
    </xf>
    <xf numFmtId="0" fontId="6" fillId="4" borderId="17" xfId="0" applyFont="1" applyFill="1" applyBorder="1" applyAlignment="1">
      <alignment horizontal="center" vertical="center" wrapText="1"/>
    </xf>
    <xf numFmtId="0" fontId="4" fillId="4" borderId="17" xfId="0" applyFont="1" applyFill="1" applyBorder="1" applyAlignment="1">
      <alignment horizontal="center" vertical="center"/>
    </xf>
    <xf numFmtId="1" fontId="4" fillId="4" borderId="17" xfId="0" applyNumberFormat="1" applyFont="1" applyFill="1" applyBorder="1" applyAlignment="1">
      <alignment horizontal="center" vertical="center"/>
    </xf>
    <xf numFmtId="1" fontId="13" fillId="4" borderId="17" xfId="0" applyNumberFormat="1" applyFont="1" applyFill="1" applyBorder="1" applyAlignment="1">
      <alignment horizontal="center" vertical="center"/>
    </xf>
    <xf numFmtId="2" fontId="4" fillId="4" borderId="17" xfId="0" applyNumberFormat="1" applyFont="1" applyFill="1" applyBorder="1" applyAlignment="1">
      <alignment horizontal="center" vertical="center"/>
    </xf>
    <xf numFmtId="164" fontId="4" fillId="4" borderId="17" xfId="0" applyNumberFormat="1" applyFont="1" applyFill="1" applyBorder="1" applyAlignment="1">
      <alignment horizontal="center" vertical="center"/>
    </xf>
    <xf numFmtId="164" fontId="4" fillId="4" borderId="21" xfId="0" applyNumberFormat="1" applyFont="1" applyFill="1" applyBorder="1" applyAlignment="1">
      <alignment horizontal="center" vertical="center"/>
    </xf>
    <xf numFmtId="2" fontId="4" fillId="4" borderId="29" xfId="0" applyNumberFormat="1" applyFont="1" applyFill="1" applyBorder="1" applyAlignment="1">
      <alignment horizontal="center" vertical="center"/>
    </xf>
    <xf numFmtId="0" fontId="1" fillId="4" borderId="20" xfId="0" applyFont="1" applyFill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/>
    </xf>
    <xf numFmtId="0" fontId="13" fillId="0" borderId="10" xfId="0" applyFont="1" applyBorder="1"/>
    <xf numFmtId="0" fontId="13" fillId="0" borderId="3" xfId="0" applyFont="1" applyBorder="1"/>
    <xf numFmtId="0" fontId="7" fillId="0" borderId="3" xfId="0" applyFont="1" applyBorder="1" applyAlignment="1"/>
    <xf numFmtId="0" fontId="7" fillId="0" borderId="11" xfId="0" applyFont="1" applyBorder="1" applyAlignment="1"/>
    <xf numFmtId="0" fontId="13" fillId="0" borderId="5" xfId="0" applyFont="1" applyBorder="1" applyAlignment="1">
      <alignment horizontal="center" vertical="center" wrapText="1"/>
    </xf>
    <xf numFmtId="0" fontId="13" fillId="0" borderId="31" xfId="0" applyFont="1" applyBorder="1" applyAlignment="1">
      <alignment horizontal="center" vertical="center" wrapText="1"/>
    </xf>
    <xf numFmtId="0" fontId="2" fillId="0" borderId="11" xfId="0" applyFont="1" applyBorder="1"/>
    <xf numFmtId="1" fontId="0" fillId="0" borderId="16" xfId="0" applyNumberForma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2" fontId="4" fillId="4" borderId="32" xfId="0" applyNumberFormat="1" applyFont="1" applyFill="1" applyBorder="1" applyAlignment="1">
      <alignment horizontal="center" vertical="center"/>
    </xf>
    <xf numFmtId="0" fontId="4" fillId="4" borderId="16" xfId="0" applyFont="1" applyFill="1" applyBorder="1" applyAlignment="1">
      <alignment horizontal="center" vertical="center"/>
    </xf>
    <xf numFmtId="164" fontId="4" fillId="4" borderId="10" xfId="0" applyNumberFormat="1" applyFont="1" applyFill="1" applyBorder="1" applyAlignment="1">
      <alignment horizontal="center" vertical="center"/>
    </xf>
    <xf numFmtId="2" fontId="4" fillId="4" borderId="16" xfId="0" applyNumberFormat="1" applyFont="1" applyFill="1" applyBorder="1" applyAlignment="1">
      <alignment horizontal="center" vertical="center"/>
    </xf>
    <xf numFmtId="164" fontId="4" fillId="4" borderId="16" xfId="0" applyNumberFormat="1" applyFont="1" applyFill="1" applyBorder="1" applyAlignment="1">
      <alignment horizontal="center" vertical="center"/>
    </xf>
    <xf numFmtId="164" fontId="4" fillId="4" borderId="33" xfId="0" applyNumberFormat="1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1" fontId="4" fillId="4" borderId="16" xfId="0" applyNumberFormat="1" applyFont="1" applyFill="1" applyBorder="1" applyAlignment="1">
      <alignment horizontal="center" vertical="center"/>
    </xf>
    <xf numFmtId="1" fontId="4" fillId="4" borderId="33" xfId="0" applyNumberFormat="1" applyFont="1" applyFill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11" fillId="0" borderId="34" xfId="0" applyFont="1" applyBorder="1" applyAlignment="1">
      <alignment horizontal="center" vertical="center"/>
    </xf>
    <xf numFmtId="0" fontId="12" fillId="0" borderId="27" xfId="0" applyFont="1" applyBorder="1" applyAlignment="1">
      <alignment horizontal="center"/>
    </xf>
    <xf numFmtId="0" fontId="12" fillId="0" borderId="22" xfId="0" applyFont="1" applyBorder="1" applyAlignment="1">
      <alignment horizontal="center"/>
    </xf>
    <xf numFmtId="1" fontId="4" fillId="4" borderId="31" xfId="0" applyNumberFormat="1" applyFont="1" applyFill="1" applyBorder="1" applyAlignment="1">
      <alignment horizontal="center" vertical="center"/>
    </xf>
    <xf numFmtId="1" fontId="12" fillId="4" borderId="16" xfId="0" applyNumberFormat="1" applyFont="1" applyFill="1" applyBorder="1" applyAlignment="1">
      <alignment horizontal="center" vertical="center"/>
    </xf>
    <xf numFmtId="1" fontId="12" fillId="4" borderId="33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35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17" xfId="0" applyBorder="1" applyAlignment="1">
      <alignment horizontal="center"/>
    </xf>
    <xf numFmtId="0" fontId="1" fillId="0" borderId="37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9" fillId="0" borderId="40" xfId="0" applyFont="1" applyBorder="1" applyAlignment="1">
      <alignment horizontal="center"/>
    </xf>
    <xf numFmtId="0" fontId="19" fillId="0" borderId="41" xfId="0" applyFont="1" applyBorder="1" applyAlignment="1">
      <alignment horizontal="center"/>
    </xf>
    <xf numFmtId="0" fontId="19" fillId="0" borderId="42" xfId="0" applyFont="1" applyBorder="1" applyAlignment="1">
      <alignment horizontal="center"/>
    </xf>
    <xf numFmtId="0" fontId="23" fillId="0" borderId="0" xfId="0" applyFont="1" applyBorder="1" applyAlignment="1">
      <alignment horizontal="center"/>
    </xf>
    <xf numFmtId="14" fontId="4" fillId="4" borderId="15" xfId="0" quotePrefix="1" applyNumberFormat="1" applyFont="1" applyFill="1" applyBorder="1" applyAlignment="1">
      <alignment horizontal="center" vertical="center"/>
    </xf>
    <xf numFmtId="14" fontId="4" fillId="4" borderId="16" xfId="0" quotePrefix="1" applyNumberFormat="1" applyFont="1" applyFill="1" applyBorder="1" applyAlignment="1">
      <alignment horizontal="center" vertical="center"/>
    </xf>
    <xf numFmtId="0" fontId="6" fillId="4" borderId="15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  <xf numFmtId="1" fontId="0" fillId="0" borderId="13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/>
    </xf>
    <xf numFmtId="0" fontId="24" fillId="0" borderId="0" xfId="0" applyFont="1" applyBorder="1" applyAlignment="1">
      <alignment horizontal="center"/>
    </xf>
    <xf numFmtId="0" fontId="1" fillId="0" borderId="0" xfId="0" quotePrefix="1" applyFont="1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5" fillId="0" borderId="40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44" xfId="0" applyFont="1" applyFill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14" fontId="1" fillId="0" borderId="10" xfId="0" quotePrefix="1" applyNumberFormat="1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4" xfId="0" applyFont="1" applyBorder="1" applyAlignment="1">
      <alignment horizontal="left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18" xfId="0" applyFont="1" applyBorder="1" applyAlignment="1">
      <alignment horizontal="left" vertical="center"/>
    </xf>
    <xf numFmtId="0" fontId="1" fillId="0" borderId="45" xfId="0" applyFont="1" applyBorder="1" applyAlignment="1">
      <alignment horizontal="left" vertical="center"/>
    </xf>
    <xf numFmtId="1" fontId="4" fillId="4" borderId="15" xfId="0" applyNumberFormat="1" applyFont="1" applyFill="1" applyBorder="1" applyAlignment="1">
      <alignment horizontal="center" vertical="center"/>
    </xf>
    <xf numFmtId="1" fontId="4" fillId="4" borderId="26" xfId="0" applyNumberFormat="1" applyFont="1" applyFill="1" applyBorder="1" applyAlignment="1">
      <alignment horizontal="center" vertical="center"/>
    </xf>
    <xf numFmtId="2" fontId="4" fillId="4" borderId="46" xfId="0" applyNumberFormat="1" applyFont="1" applyFill="1" applyBorder="1" applyAlignment="1">
      <alignment horizontal="center" vertical="center"/>
    </xf>
    <xf numFmtId="0" fontId="13" fillId="0" borderId="47" xfId="0" applyFont="1" applyBorder="1" applyAlignment="1">
      <alignment horizontal="center" vertical="center" wrapText="1"/>
    </xf>
    <xf numFmtId="0" fontId="13" fillId="0" borderId="48" xfId="0" applyFont="1" applyBorder="1" applyAlignment="1">
      <alignment horizontal="center" vertical="center" wrapText="1"/>
    </xf>
    <xf numFmtId="0" fontId="13" fillId="0" borderId="49" xfId="0" applyFont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/>
    </xf>
    <xf numFmtId="2" fontId="4" fillId="4" borderId="15" xfId="0" applyNumberFormat="1" applyFont="1" applyFill="1" applyBorder="1" applyAlignment="1">
      <alignment horizontal="center" vertical="center"/>
    </xf>
    <xf numFmtId="0" fontId="13" fillId="0" borderId="50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2" fillId="4" borderId="16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/>
    </xf>
    <xf numFmtId="14" fontId="14" fillId="4" borderId="16" xfId="0" quotePrefix="1" applyNumberFormat="1" applyFont="1" applyFill="1" applyBorder="1" applyAlignment="1">
      <alignment horizontal="center" vertical="center"/>
    </xf>
    <xf numFmtId="0" fontId="6" fillId="4" borderId="15" xfId="0" applyFont="1" applyFill="1" applyBorder="1" applyAlignment="1">
      <alignment horizontal="center" vertical="center"/>
    </xf>
    <xf numFmtId="14" fontId="14" fillId="4" borderId="15" xfId="0" quotePrefix="1" applyNumberFormat="1" applyFont="1" applyFill="1" applyBorder="1" applyAlignment="1">
      <alignment horizontal="center" vertical="center"/>
    </xf>
    <xf numFmtId="0" fontId="1" fillId="0" borderId="54" xfId="0" applyFont="1" applyBorder="1" applyAlignment="1">
      <alignment horizontal="center" vertical="center" wrapText="1"/>
    </xf>
    <xf numFmtId="0" fontId="2" fillId="4" borderId="15" xfId="0" applyFont="1" applyFill="1" applyBorder="1" applyAlignment="1">
      <alignment horizontal="center" vertical="center" wrapText="1"/>
    </xf>
    <xf numFmtId="164" fontId="4" fillId="4" borderId="15" xfId="0" applyNumberFormat="1" applyFont="1" applyFill="1" applyBorder="1" applyAlignment="1">
      <alignment horizontal="center" vertical="center"/>
    </xf>
    <xf numFmtId="164" fontId="4" fillId="4" borderId="51" xfId="0" applyNumberFormat="1" applyFont="1" applyFill="1" applyBorder="1" applyAlignment="1">
      <alignment horizontal="center" vertical="center"/>
    </xf>
    <xf numFmtId="1" fontId="12" fillId="4" borderId="15" xfId="0" applyNumberFormat="1" applyFont="1" applyFill="1" applyBorder="1" applyAlignment="1">
      <alignment horizontal="center" vertical="center"/>
    </xf>
    <xf numFmtId="2" fontId="4" fillId="4" borderId="33" xfId="0" applyNumberFormat="1" applyFont="1" applyFill="1" applyBorder="1" applyAlignment="1">
      <alignment horizontal="center" vertical="center"/>
    </xf>
    <xf numFmtId="164" fontId="4" fillId="4" borderId="4" xfId="0" applyNumberFormat="1" applyFont="1" applyFill="1" applyBorder="1" applyAlignment="1">
      <alignment horizontal="center" vertical="center"/>
    </xf>
    <xf numFmtId="0" fontId="18" fillId="0" borderId="16" xfId="0" quotePrefix="1" applyFont="1" applyBorder="1" applyAlignment="1">
      <alignment horizontal="center" vertical="center"/>
    </xf>
    <xf numFmtId="0" fontId="18" fillId="0" borderId="16" xfId="0" applyFont="1" applyBorder="1" applyAlignment="1">
      <alignment horizontal="center" vertical="center"/>
    </xf>
    <xf numFmtId="1" fontId="0" fillId="0" borderId="36" xfId="0" quotePrefix="1" applyNumberFormat="1" applyBorder="1" applyAlignment="1">
      <alignment horizontal="center" vertical="center"/>
    </xf>
    <xf numFmtId="0" fontId="0" fillId="0" borderId="36" xfId="0" applyFont="1" applyBorder="1" applyAlignment="1">
      <alignment horizontal="center" vertical="center"/>
    </xf>
    <xf numFmtId="0" fontId="0" fillId="0" borderId="52" xfId="0" applyFont="1" applyBorder="1" applyAlignment="1">
      <alignment horizontal="center" vertical="center"/>
    </xf>
    <xf numFmtId="1" fontId="0" fillId="0" borderId="53" xfId="0" applyNumberFormat="1" applyFont="1" applyBorder="1" applyAlignment="1">
      <alignment horizontal="center" vertical="center"/>
    </xf>
    <xf numFmtId="0" fontId="18" fillId="0" borderId="33" xfId="0" applyFont="1" applyBorder="1" applyAlignment="1">
      <alignment horizontal="center" vertical="center"/>
    </xf>
    <xf numFmtId="0" fontId="16" fillId="0" borderId="8" xfId="0" applyFont="1" applyBorder="1" applyAlignment="1">
      <alignment horizontal="left"/>
    </xf>
    <xf numFmtId="0" fontId="16" fillId="0" borderId="1" xfId="0" applyFont="1" applyBorder="1" applyAlignment="1">
      <alignment horizontal="left"/>
    </xf>
    <xf numFmtId="0" fontId="16" fillId="0" borderId="2" xfId="0" applyFont="1" applyBorder="1" applyAlignment="1">
      <alignment horizontal="left"/>
    </xf>
    <xf numFmtId="0" fontId="17" fillId="0" borderId="6" xfId="0" applyFont="1" applyBorder="1" applyAlignment="1">
      <alignment horizontal="left" vertical="center"/>
    </xf>
    <xf numFmtId="0" fontId="15" fillId="0" borderId="0" xfId="0" applyFont="1" applyBorder="1" applyAlignment="1">
      <alignment horizontal="left" vertical="center"/>
    </xf>
    <xf numFmtId="0" fontId="15" fillId="0" borderId="6" xfId="0" applyFont="1" applyBorder="1" applyAlignment="1">
      <alignment horizontal="left" vertical="center"/>
    </xf>
    <xf numFmtId="1" fontId="0" fillId="0" borderId="12" xfId="0" applyNumberFormat="1" applyFont="1" applyBorder="1" applyAlignment="1">
      <alignment horizontal="center" vertical="center"/>
    </xf>
    <xf numFmtId="0" fontId="18" fillId="0" borderId="15" xfId="0" quotePrefix="1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0" fillId="0" borderId="35" xfId="0" quotePrefix="1" applyBorder="1" applyAlignment="1">
      <alignment horizontal="center" vertical="center"/>
    </xf>
    <xf numFmtId="14" fontId="14" fillId="4" borderId="21" xfId="0" applyNumberFormat="1" applyFont="1" applyFill="1" applyBorder="1" applyAlignment="1">
      <alignment horizontal="center" vertical="center"/>
    </xf>
    <xf numFmtId="14" fontId="14" fillId="4" borderId="20" xfId="0" quotePrefix="1" applyNumberFormat="1" applyFont="1" applyFill="1" applyBorder="1" applyAlignment="1">
      <alignment horizontal="center" vertical="center"/>
    </xf>
    <xf numFmtId="14" fontId="14" fillId="4" borderId="16" xfId="0" applyNumberFormat="1" applyFont="1" applyFill="1" applyBorder="1" applyAlignment="1">
      <alignment horizontal="center" vertical="center"/>
    </xf>
    <xf numFmtId="14" fontId="14" fillId="4" borderId="33" xfId="0" quotePrefix="1" applyNumberFormat="1" applyFont="1" applyFill="1" applyBorder="1" applyAlignment="1">
      <alignment horizontal="center" vertical="center"/>
    </xf>
    <xf numFmtId="14" fontId="4" fillId="4" borderId="33" xfId="0" quotePrefix="1" applyNumberFormat="1" applyFont="1" applyFill="1" applyBorder="1" applyAlignment="1">
      <alignment horizontal="center" vertical="center"/>
    </xf>
    <xf numFmtId="0" fontId="6" fillId="4" borderId="33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4" borderId="33" xfId="0" applyFont="1" applyFill="1" applyBorder="1" applyAlignment="1">
      <alignment horizontal="center" vertical="center" wrapText="1"/>
    </xf>
    <xf numFmtId="0" fontId="6" fillId="4" borderId="33" xfId="0" applyFont="1" applyFill="1" applyBorder="1" applyAlignment="1">
      <alignment horizontal="center" vertical="center"/>
    </xf>
    <xf numFmtId="2" fontId="4" fillId="4" borderId="55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8</xdr:row>
      <xdr:rowOff>28575</xdr:rowOff>
    </xdr:from>
    <xdr:to>
      <xdr:col>2</xdr:col>
      <xdr:colOff>714375</xdr:colOff>
      <xdr:row>14</xdr:row>
      <xdr:rowOff>9525</xdr:rowOff>
    </xdr:to>
    <xdr:pic>
      <xdr:nvPicPr>
        <xdr:cNvPr id="102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1657350"/>
          <a:ext cx="1628775" cy="1304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9525</xdr:colOff>
      <xdr:row>16</xdr:row>
      <xdr:rowOff>0</xdr:rowOff>
    </xdr:from>
    <xdr:to>
      <xdr:col>2</xdr:col>
      <xdr:colOff>733425</xdr:colOff>
      <xdr:row>26</xdr:row>
      <xdr:rowOff>114300</xdr:rowOff>
    </xdr:to>
    <xdr:pic>
      <xdr:nvPicPr>
        <xdr:cNvPr id="1026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525" y="3257550"/>
          <a:ext cx="1647825" cy="1638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4"/>
  <sheetViews>
    <sheetView tabSelected="1" topLeftCell="D1" workbookViewId="0">
      <selection activeCell="K5" sqref="K5:Y5"/>
    </sheetView>
  </sheetViews>
  <sheetFormatPr defaultRowHeight="15"/>
  <cols>
    <col min="1" max="1" width="7.28515625" customWidth="1"/>
    <col min="2" max="2" width="6.5703125" customWidth="1"/>
    <col min="3" max="3" width="11.5703125" customWidth="1"/>
    <col min="4" max="4" width="5.28515625" customWidth="1"/>
    <col min="5" max="5" width="3.140625" customWidth="1"/>
    <col min="6" max="6" width="5.28515625" customWidth="1"/>
    <col min="7" max="7" width="19.7109375" customWidth="1"/>
    <col min="8" max="8" width="12.42578125" customWidth="1"/>
    <col min="9" max="9" width="10.5703125" customWidth="1"/>
    <col min="10" max="10" width="5" customWidth="1"/>
    <col min="11" max="11" width="4.42578125" customWidth="1"/>
    <col min="12" max="12" width="8.7109375" customWidth="1"/>
    <col min="13" max="13" width="10.42578125" customWidth="1"/>
    <col min="14" max="14" width="9.5703125" customWidth="1"/>
    <col min="15" max="15" width="10.85546875" customWidth="1"/>
    <col min="16" max="16" width="10.5703125" customWidth="1"/>
    <col min="17" max="17" width="10.85546875" customWidth="1"/>
    <col min="18" max="18" width="9.85546875" customWidth="1"/>
    <col min="19" max="19" width="10.28515625" customWidth="1"/>
    <col min="20" max="20" width="6" customWidth="1"/>
    <col min="21" max="21" width="3" customWidth="1"/>
    <col min="22" max="22" width="5" customWidth="1"/>
    <col min="23" max="23" width="2.28515625" customWidth="1"/>
    <col min="24" max="24" width="5.140625" customWidth="1"/>
    <col min="25" max="25" width="9.28515625" customWidth="1"/>
  </cols>
  <sheetData>
    <row r="1" spans="1:25" ht="9.75" customHeight="1" thickBot="1"/>
    <row r="2" spans="1:25" ht="27" customHeight="1" thickBot="1">
      <c r="A2" s="138" t="s">
        <v>8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  <c r="Q2" s="139"/>
      <c r="R2" s="139"/>
      <c r="S2" s="139"/>
      <c r="T2" s="139"/>
      <c r="U2" s="139"/>
      <c r="V2" s="139"/>
      <c r="W2" s="139"/>
      <c r="X2" s="139"/>
      <c r="Y2" s="140"/>
    </row>
    <row r="3" spans="1:25" ht="18.95" customHeight="1" thickBot="1">
      <c r="A3" s="10"/>
      <c r="B3" s="21"/>
      <c r="C3" s="21"/>
      <c r="D3" s="21"/>
      <c r="E3" s="21"/>
      <c r="F3" s="21"/>
      <c r="G3" s="21"/>
      <c r="H3" s="21"/>
      <c r="I3" s="21"/>
      <c r="J3" s="21"/>
      <c r="K3" s="159" t="s">
        <v>52</v>
      </c>
      <c r="L3" s="160"/>
      <c r="M3" s="161"/>
      <c r="N3" s="162" t="s">
        <v>51</v>
      </c>
      <c r="O3" s="163"/>
      <c r="P3" s="43"/>
      <c r="Q3" s="43"/>
      <c r="R3" s="43"/>
      <c r="S3" s="43"/>
      <c r="T3" s="43"/>
      <c r="U3" s="44"/>
      <c r="V3" s="44"/>
      <c r="W3" s="44"/>
      <c r="X3" s="44"/>
      <c r="Y3" s="45"/>
    </row>
    <row r="4" spans="1:25" ht="14.1" customHeight="1">
      <c r="A4" s="141" t="s">
        <v>1</v>
      </c>
      <c r="B4" s="142"/>
      <c r="C4" s="142"/>
      <c r="D4" s="142"/>
      <c r="E4" s="142"/>
      <c r="F4" s="142"/>
      <c r="G4" s="142"/>
      <c r="H4" s="142"/>
      <c r="I4" s="142"/>
      <c r="J4" s="143"/>
      <c r="K4" s="144" t="s">
        <v>2</v>
      </c>
      <c r="L4" s="115"/>
      <c r="M4" s="115"/>
      <c r="N4" s="115"/>
      <c r="O4" s="115"/>
      <c r="P4" s="115"/>
      <c r="Q4" s="115"/>
      <c r="R4" s="115"/>
      <c r="S4" s="115"/>
      <c r="T4" s="115"/>
      <c r="U4" s="115"/>
      <c r="V4" s="115"/>
      <c r="W4" s="115"/>
      <c r="X4" s="115"/>
      <c r="Y4" s="145"/>
    </row>
    <row r="5" spans="1:25" ht="13.5" customHeight="1">
      <c r="A5" s="146" t="s">
        <v>0</v>
      </c>
      <c r="B5" s="147"/>
      <c r="C5" s="147"/>
      <c r="D5" s="147"/>
      <c r="E5" s="147"/>
      <c r="F5" s="147"/>
      <c r="G5" s="147"/>
      <c r="H5" s="148"/>
      <c r="I5" s="148"/>
      <c r="J5" s="149"/>
      <c r="K5" s="150"/>
      <c r="L5" s="151"/>
      <c r="M5" s="151"/>
      <c r="N5" s="151"/>
      <c r="O5" s="151"/>
      <c r="P5" s="151"/>
      <c r="Q5" s="151"/>
      <c r="R5" s="151"/>
      <c r="S5" s="151"/>
      <c r="T5" s="151"/>
      <c r="U5" s="151"/>
      <c r="V5" s="151"/>
      <c r="W5" s="151"/>
      <c r="X5" s="151"/>
      <c r="Y5" s="152"/>
    </row>
    <row r="6" spans="1:25" ht="14.1" customHeight="1">
      <c r="A6" s="12" t="s">
        <v>15</v>
      </c>
      <c r="B6" s="1"/>
      <c r="C6" s="2"/>
      <c r="D6" s="15"/>
      <c r="E6" s="16"/>
      <c r="F6" s="16"/>
      <c r="G6" s="16"/>
      <c r="H6" s="15"/>
      <c r="I6" s="16"/>
      <c r="J6" s="16"/>
      <c r="K6" s="17"/>
      <c r="L6" s="46"/>
      <c r="M6" s="153" t="s">
        <v>3</v>
      </c>
      <c r="N6" s="154"/>
      <c r="O6" s="154"/>
      <c r="P6" s="155"/>
      <c r="Q6" s="156"/>
      <c r="R6" s="157"/>
      <c r="S6" s="157"/>
      <c r="T6" s="157"/>
      <c r="U6" s="157"/>
      <c r="V6" s="157"/>
      <c r="W6" s="157"/>
      <c r="X6" s="157"/>
      <c r="Y6" s="158"/>
    </row>
    <row r="7" spans="1:25" ht="14.1" customHeight="1">
      <c r="A7" s="132" t="s">
        <v>36</v>
      </c>
      <c r="B7" s="133"/>
      <c r="C7" s="134"/>
      <c r="D7" s="5" t="s">
        <v>39</v>
      </c>
      <c r="E7" s="4"/>
      <c r="F7" s="4"/>
      <c r="G7" s="4"/>
      <c r="H7" s="5"/>
      <c r="I7" s="4"/>
      <c r="J7" s="4"/>
      <c r="K7" s="1"/>
      <c r="L7" s="1"/>
      <c r="M7" s="135" t="s">
        <v>23</v>
      </c>
      <c r="N7" s="136"/>
      <c r="O7" s="136"/>
      <c r="P7" s="136"/>
      <c r="Q7" s="136"/>
      <c r="R7" s="136"/>
      <c r="S7" s="136"/>
      <c r="T7" s="136"/>
      <c r="U7" s="136"/>
      <c r="V7" s="136"/>
      <c r="W7" s="136"/>
      <c r="X7" s="136"/>
      <c r="Y7" s="137"/>
    </row>
    <row r="8" spans="1:25" ht="18.75">
      <c r="A8" s="194" t="s">
        <v>11</v>
      </c>
      <c r="B8" s="195"/>
      <c r="C8" s="196"/>
      <c r="D8" s="3" t="s">
        <v>58</v>
      </c>
      <c r="E8" s="3"/>
      <c r="F8" s="3"/>
      <c r="G8" s="3"/>
      <c r="H8" s="3"/>
      <c r="I8" s="3"/>
      <c r="J8" s="3"/>
      <c r="K8" s="7"/>
      <c r="L8" s="7"/>
      <c r="M8" s="7"/>
      <c r="N8" s="7"/>
      <c r="O8" s="7"/>
      <c r="P8" s="7"/>
      <c r="Q8" s="7"/>
      <c r="R8" s="7"/>
      <c r="S8" s="7"/>
      <c r="T8" s="6"/>
      <c r="U8" s="1"/>
      <c r="V8" s="1"/>
      <c r="W8" s="1"/>
      <c r="X8" s="1"/>
      <c r="Y8" s="11"/>
    </row>
    <row r="9" spans="1:25" ht="13.5" customHeight="1">
      <c r="A9" s="24"/>
      <c r="B9" s="18"/>
      <c r="C9" s="8"/>
      <c r="D9" s="9" t="s">
        <v>53</v>
      </c>
      <c r="E9" s="9"/>
      <c r="F9" s="9"/>
      <c r="G9" s="9"/>
      <c r="H9" s="9"/>
      <c r="I9" s="9"/>
      <c r="J9" s="9"/>
      <c r="K9" s="9"/>
      <c r="L9" s="9"/>
      <c r="M9" s="9"/>
      <c r="N9" s="9" t="s">
        <v>23</v>
      </c>
      <c r="O9" s="9"/>
      <c r="P9" s="6"/>
      <c r="Q9" s="6"/>
      <c r="R9" s="6"/>
      <c r="S9" s="6"/>
      <c r="T9" s="6"/>
      <c r="U9" s="6"/>
      <c r="V9" s="6"/>
      <c r="W9" s="6"/>
      <c r="X9" s="6"/>
      <c r="Y9" s="13"/>
    </row>
    <row r="10" spans="1:25" ht="13.5" customHeight="1" thickBot="1">
      <c r="A10" s="25"/>
      <c r="B10" s="19"/>
      <c r="C10" s="19"/>
      <c r="D10" s="81" t="s">
        <v>57</v>
      </c>
      <c r="E10" s="82"/>
      <c r="F10" s="83"/>
      <c r="G10" s="84"/>
      <c r="H10" s="81" t="s">
        <v>56</v>
      </c>
      <c r="I10" s="7"/>
      <c r="J10" s="7"/>
      <c r="K10" s="7"/>
      <c r="L10" s="87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14"/>
    </row>
    <row r="11" spans="1:25" ht="41.25" customHeight="1" thickBot="1">
      <c r="A11" s="29"/>
      <c r="B11" s="30"/>
      <c r="C11" s="31"/>
      <c r="D11" s="202" t="s">
        <v>41</v>
      </c>
      <c r="E11" s="203"/>
      <c r="F11" s="173"/>
      <c r="G11" s="80" t="s">
        <v>20</v>
      </c>
      <c r="H11" s="85" t="s">
        <v>16</v>
      </c>
      <c r="I11" s="86" t="s">
        <v>4</v>
      </c>
      <c r="J11" s="172" t="s">
        <v>12</v>
      </c>
      <c r="K11" s="173"/>
      <c r="L11" s="86" t="s">
        <v>33</v>
      </c>
      <c r="M11" s="48" t="s">
        <v>5</v>
      </c>
      <c r="N11" s="49" t="s">
        <v>37</v>
      </c>
      <c r="O11" s="50" t="s">
        <v>38</v>
      </c>
      <c r="P11" s="51" t="s">
        <v>40</v>
      </c>
      <c r="Q11" s="47" t="s">
        <v>43</v>
      </c>
      <c r="R11" s="49" t="s">
        <v>24</v>
      </c>
      <c r="S11" s="49" t="s">
        <v>25</v>
      </c>
      <c r="T11" s="167" t="s">
        <v>14</v>
      </c>
      <c r="U11" s="168"/>
      <c r="V11" s="168"/>
      <c r="W11" s="168"/>
      <c r="X11" s="169"/>
      <c r="Y11" s="52" t="s">
        <v>7</v>
      </c>
    </row>
    <row r="12" spans="1:25" ht="12" customHeight="1">
      <c r="A12" s="26"/>
      <c r="B12" s="20"/>
      <c r="C12" s="32"/>
      <c r="D12" s="204">
        <v>1</v>
      </c>
      <c r="E12" s="201" t="s">
        <v>42</v>
      </c>
      <c r="F12" s="200">
        <f>P12</f>
        <v>68</v>
      </c>
      <c r="G12" s="180" t="s">
        <v>26</v>
      </c>
      <c r="H12" s="181" t="s">
        <v>54</v>
      </c>
      <c r="I12" s="178" t="s">
        <v>35</v>
      </c>
      <c r="J12" s="179" t="s">
        <v>27</v>
      </c>
      <c r="K12" s="179"/>
      <c r="L12" s="124" t="s">
        <v>34</v>
      </c>
      <c r="M12" s="126" t="s">
        <v>19</v>
      </c>
      <c r="N12" s="170">
        <v>5544</v>
      </c>
      <c r="O12" s="164">
        <f>P12*L12</f>
        <v>4896</v>
      </c>
      <c r="P12" s="164">
        <v>68</v>
      </c>
      <c r="Q12" s="184">
        <f>O12-N12</f>
        <v>-648</v>
      </c>
      <c r="R12" s="171">
        <f>P12*7.6</f>
        <v>516.79999999999995</v>
      </c>
      <c r="S12" s="171">
        <f>P12*9.1</f>
        <v>618.79999999999995</v>
      </c>
      <c r="T12" s="182">
        <v>23</v>
      </c>
      <c r="U12" s="170" t="s">
        <v>9</v>
      </c>
      <c r="V12" s="182">
        <v>15</v>
      </c>
      <c r="W12" s="170" t="s">
        <v>9</v>
      </c>
      <c r="X12" s="183">
        <v>10.5</v>
      </c>
      <c r="Y12" s="166">
        <f>X12*V12*T12*P12/61023.37</f>
        <v>4.0366502210546544</v>
      </c>
    </row>
    <row r="13" spans="1:25" ht="12" customHeight="1">
      <c r="A13" s="27"/>
      <c r="B13" s="21"/>
      <c r="C13" s="21"/>
      <c r="D13" s="190"/>
      <c r="E13" s="188"/>
      <c r="F13" s="128"/>
      <c r="G13" s="174"/>
      <c r="H13" s="175"/>
      <c r="I13" s="176"/>
      <c r="J13" s="177"/>
      <c r="K13" s="177"/>
      <c r="L13" s="125"/>
      <c r="M13" s="127"/>
      <c r="N13" s="92"/>
      <c r="O13" s="98"/>
      <c r="P13" s="98"/>
      <c r="Q13" s="105"/>
      <c r="R13" s="94"/>
      <c r="S13" s="94"/>
      <c r="T13" s="95"/>
      <c r="U13" s="92"/>
      <c r="V13" s="95"/>
      <c r="W13" s="92"/>
      <c r="X13" s="93"/>
      <c r="Y13" s="91"/>
    </row>
    <row r="14" spans="1:25" ht="12" customHeight="1">
      <c r="A14" s="28"/>
      <c r="B14" s="22"/>
      <c r="C14" s="22"/>
      <c r="D14" s="190"/>
      <c r="E14" s="188"/>
      <c r="F14" s="128"/>
      <c r="G14" s="174"/>
      <c r="H14" s="175"/>
      <c r="I14" s="176"/>
      <c r="J14" s="177"/>
      <c r="K14" s="177"/>
      <c r="L14" s="125"/>
      <c r="M14" s="127"/>
      <c r="N14" s="92"/>
      <c r="O14" s="98"/>
      <c r="P14" s="98"/>
      <c r="Q14" s="105"/>
      <c r="R14" s="94"/>
      <c r="S14" s="94"/>
      <c r="T14" s="95"/>
      <c r="U14" s="92"/>
      <c r="V14" s="95"/>
      <c r="W14" s="92"/>
      <c r="X14" s="93"/>
      <c r="Y14" s="91"/>
    </row>
    <row r="15" spans="1:25" ht="12" customHeight="1">
      <c r="A15" s="197" t="s">
        <v>10</v>
      </c>
      <c r="B15" s="198"/>
      <c r="C15" s="198"/>
      <c r="D15" s="189">
        <f>F12+1</f>
        <v>69</v>
      </c>
      <c r="E15" s="187" t="s">
        <v>42</v>
      </c>
      <c r="F15" s="128">
        <f>F12+P15</f>
        <v>216</v>
      </c>
      <c r="G15" s="174" t="str">
        <f>G12</f>
        <v>MEN'S CREW NECK BLACK TEE SHIRT</v>
      </c>
      <c r="H15" s="175" t="s">
        <v>54</v>
      </c>
      <c r="I15" s="176" t="str">
        <f>I12</f>
        <v>R1000</v>
      </c>
      <c r="J15" s="177" t="s">
        <v>28</v>
      </c>
      <c r="K15" s="177"/>
      <c r="L15" s="125" t="str">
        <f>L12</f>
        <v>72</v>
      </c>
      <c r="M15" s="127" t="s">
        <v>19</v>
      </c>
      <c r="N15" s="92">
        <v>11520</v>
      </c>
      <c r="O15" s="99">
        <f>P15*L15</f>
        <v>10656</v>
      </c>
      <c r="P15" s="98">
        <v>148</v>
      </c>
      <c r="Q15" s="105">
        <f>O15-N15</f>
        <v>-864</v>
      </c>
      <c r="R15" s="94">
        <f>P15*8.6</f>
        <v>1272.8</v>
      </c>
      <c r="S15" s="94">
        <f>P15*10.2</f>
        <v>1509.6</v>
      </c>
      <c r="T15" s="95">
        <v>23</v>
      </c>
      <c r="U15" s="92" t="s">
        <v>9</v>
      </c>
      <c r="V15" s="95">
        <v>15</v>
      </c>
      <c r="W15" s="92" t="s">
        <v>9</v>
      </c>
      <c r="X15" s="93">
        <v>10.5</v>
      </c>
      <c r="Y15" s="91">
        <f>X15*V15*T15*P15/61023.37</f>
        <v>8.7856504811189549</v>
      </c>
    </row>
    <row r="16" spans="1:25" ht="12" customHeight="1">
      <c r="A16" s="199"/>
      <c r="B16" s="198"/>
      <c r="C16" s="198"/>
      <c r="D16" s="190"/>
      <c r="E16" s="188"/>
      <c r="F16" s="128"/>
      <c r="G16" s="174"/>
      <c r="H16" s="175"/>
      <c r="I16" s="176"/>
      <c r="J16" s="177"/>
      <c r="K16" s="177"/>
      <c r="L16" s="125"/>
      <c r="M16" s="127"/>
      <c r="N16" s="92"/>
      <c r="O16" s="104"/>
      <c r="P16" s="98"/>
      <c r="Q16" s="105"/>
      <c r="R16" s="94"/>
      <c r="S16" s="94"/>
      <c r="T16" s="95"/>
      <c r="U16" s="92"/>
      <c r="V16" s="95"/>
      <c r="W16" s="92"/>
      <c r="X16" s="93"/>
      <c r="Y16" s="91"/>
    </row>
    <row r="17" spans="1:25" ht="12" customHeight="1">
      <c r="A17" s="28"/>
      <c r="B17" s="22"/>
      <c r="C17" s="22"/>
      <c r="D17" s="190"/>
      <c r="E17" s="188"/>
      <c r="F17" s="128"/>
      <c r="G17" s="174"/>
      <c r="H17" s="175"/>
      <c r="I17" s="176"/>
      <c r="J17" s="177"/>
      <c r="K17" s="177"/>
      <c r="L17" s="125"/>
      <c r="M17" s="127"/>
      <c r="N17" s="92"/>
      <c r="O17" s="165"/>
      <c r="P17" s="98"/>
      <c r="Q17" s="105"/>
      <c r="R17" s="94"/>
      <c r="S17" s="94"/>
      <c r="T17" s="95"/>
      <c r="U17" s="92"/>
      <c r="V17" s="95"/>
      <c r="W17" s="92"/>
      <c r="X17" s="93"/>
      <c r="Y17" s="91"/>
    </row>
    <row r="18" spans="1:25" ht="12" customHeight="1">
      <c r="A18" s="28"/>
      <c r="B18" s="22"/>
      <c r="C18" s="22"/>
      <c r="D18" s="189">
        <f>F15+1</f>
        <v>217</v>
      </c>
      <c r="E18" s="187" t="s">
        <v>42</v>
      </c>
      <c r="F18" s="128">
        <f>F15+P18</f>
        <v>487</v>
      </c>
      <c r="G18" s="174" t="str">
        <f>G15</f>
        <v>MEN'S CREW NECK BLACK TEE SHIRT</v>
      </c>
      <c r="H18" s="175" t="s">
        <v>54</v>
      </c>
      <c r="I18" s="176" t="str">
        <f>I15</f>
        <v>R1000</v>
      </c>
      <c r="J18" s="177" t="s">
        <v>29</v>
      </c>
      <c r="K18" s="177"/>
      <c r="L18" s="125" t="str">
        <f>L15</f>
        <v>72</v>
      </c>
      <c r="M18" s="127" t="s">
        <v>19</v>
      </c>
      <c r="N18" s="92">
        <v>22104</v>
      </c>
      <c r="O18" s="99">
        <f>P18*L18</f>
        <v>19512</v>
      </c>
      <c r="P18" s="98">
        <v>271</v>
      </c>
      <c r="Q18" s="105">
        <f>O18-N18</f>
        <v>-2592</v>
      </c>
      <c r="R18" s="94">
        <f>P18*10.1</f>
        <v>2737.1</v>
      </c>
      <c r="S18" s="94">
        <f>P18*11.6</f>
        <v>3143.6</v>
      </c>
      <c r="T18" s="95">
        <v>23</v>
      </c>
      <c r="U18" s="92" t="s">
        <v>9</v>
      </c>
      <c r="V18" s="95">
        <v>15</v>
      </c>
      <c r="W18" s="92" t="s">
        <v>9</v>
      </c>
      <c r="X18" s="93">
        <v>10.5</v>
      </c>
      <c r="Y18" s="91">
        <f>X18*V18*T18*P18/61023.37</f>
        <v>16.087238380967815</v>
      </c>
    </row>
    <row r="19" spans="1:25" ht="12" customHeight="1">
      <c r="A19" s="28"/>
      <c r="B19" s="22"/>
      <c r="C19" s="22"/>
      <c r="D19" s="190"/>
      <c r="E19" s="188"/>
      <c r="F19" s="128"/>
      <c r="G19" s="174"/>
      <c r="H19" s="175"/>
      <c r="I19" s="176"/>
      <c r="J19" s="177"/>
      <c r="K19" s="177"/>
      <c r="L19" s="125"/>
      <c r="M19" s="127"/>
      <c r="N19" s="92"/>
      <c r="O19" s="104"/>
      <c r="P19" s="98"/>
      <c r="Q19" s="105"/>
      <c r="R19" s="94"/>
      <c r="S19" s="94"/>
      <c r="T19" s="95"/>
      <c r="U19" s="92"/>
      <c r="V19" s="95"/>
      <c r="W19" s="92"/>
      <c r="X19" s="93"/>
      <c r="Y19" s="91"/>
    </row>
    <row r="20" spans="1:25" ht="12" customHeight="1">
      <c r="A20" s="28"/>
      <c r="B20" s="22"/>
      <c r="C20" s="22"/>
      <c r="D20" s="190"/>
      <c r="E20" s="188"/>
      <c r="F20" s="128"/>
      <c r="G20" s="174"/>
      <c r="H20" s="175"/>
      <c r="I20" s="176"/>
      <c r="J20" s="177"/>
      <c r="K20" s="177"/>
      <c r="L20" s="125"/>
      <c r="M20" s="127"/>
      <c r="N20" s="92"/>
      <c r="O20" s="165"/>
      <c r="P20" s="98"/>
      <c r="Q20" s="105"/>
      <c r="R20" s="94"/>
      <c r="S20" s="94"/>
      <c r="T20" s="95"/>
      <c r="U20" s="92"/>
      <c r="V20" s="95"/>
      <c r="W20" s="92"/>
      <c r="X20" s="93"/>
      <c r="Y20" s="91"/>
    </row>
    <row r="21" spans="1:25" ht="12" customHeight="1">
      <c r="A21" s="28"/>
      <c r="B21" s="22"/>
      <c r="C21" s="22"/>
      <c r="D21" s="189">
        <f>F18+1</f>
        <v>488</v>
      </c>
      <c r="E21" s="187" t="s">
        <v>42</v>
      </c>
      <c r="F21" s="128">
        <f>F18+P21</f>
        <v>758</v>
      </c>
      <c r="G21" s="174" t="str">
        <f>G18</f>
        <v>MEN'S CREW NECK BLACK TEE SHIRT</v>
      </c>
      <c r="H21" s="175" t="s">
        <v>54</v>
      </c>
      <c r="I21" s="176" t="str">
        <f>I18</f>
        <v>R1000</v>
      </c>
      <c r="J21" s="177" t="s">
        <v>30</v>
      </c>
      <c r="K21" s="177"/>
      <c r="L21" s="125" t="str">
        <f>L18</f>
        <v>72</v>
      </c>
      <c r="M21" s="127" t="s">
        <v>19</v>
      </c>
      <c r="N21" s="92">
        <v>22104</v>
      </c>
      <c r="O21" s="99">
        <f>P21*L21</f>
        <v>19512</v>
      </c>
      <c r="P21" s="98">
        <v>271</v>
      </c>
      <c r="Q21" s="105">
        <f>O21-N21</f>
        <v>-2592</v>
      </c>
      <c r="R21" s="94">
        <f>P21*11.5</f>
        <v>3116.5</v>
      </c>
      <c r="S21" s="94">
        <f>P21*13.1</f>
        <v>3550.1</v>
      </c>
      <c r="T21" s="95">
        <v>23</v>
      </c>
      <c r="U21" s="92" t="s">
        <v>9</v>
      </c>
      <c r="V21" s="95">
        <v>15</v>
      </c>
      <c r="W21" s="92" t="s">
        <v>9</v>
      </c>
      <c r="X21" s="93">
        <v>10.5</v>
      </c>
      <c r="Y21" s="91">
        <f>X21*V21*T21*P21/61023.37</f>
        <v>16.087238380967815</v>
      </c>
    </row>
    <row r="22" spans="1:25" ht="12" customHeight="1">
      <c r="A22" s="28"/>
      <c r="B22" s="22"/>
      <c r="C22" s="22"/>
      <c r="D22" s="190"/>
      <c r="E22" s="188"/>
      <c r="F22" s="128"/>
      <c r="G22" s="174"/>
      <c r="H22" s="175"/>
      <c r="I22" s="176"/>
      <c r="J22" s="177"/>
      <c r="K22" s="177"/>
      <c r="L22" s="125"/>
      <c r="M22" s="127"/>
      <c r="N22" s="92"/>
      <c r="O22" s="104"/>
      <c r="P22" s="98"/>
      <c r="Q22" s="105"/>
      <c r="R22" s="94"/>
      <c r="S22" s="94"/>
      <c r="T22" s="95"/>
      <c r="U22" s="92"/>
      <c r="V22" s="95"/>
      <c r="W22" s="92"/>
      <c r="X22" s="93"/>
      <c r="Y22" s="91"/>
    </row>
    <row r="23" spans="1:25" ht="12" customHeight="1">
      <c r="A23" s="28"/>
      <c r="B23" s="22"/>
      <c r="C23" s="22"/>
      <c r="D23" s="190"/>
      <c r="E23" s="188"/>
      <c r="F23" s="128"/>
      <c r="G23" s="174"/>
      <c r="H23" s="175"/>
      <c r="I23" s="176"/>
      <c r="J23" s="177"/>
      <c r="K23" s="177"/>
      <c r="L23" s="125"/>
      <c r="M23" s="127"/>
      <c r="N23" s="92"/>
      <c r="O23" s="165"/>
      <c r="P23" s="98"/>
      <c r="Q23" s="105"/>
      <c r="R23" s="94"/>
      <c r="S23" s="94"/>
      <c r="T23" s="95"/>
      <c r="U23" s="92"/>
      <c r="V23" s="95"/>
      <c r="W23" s="92"/>
      <c r="X23" s="93"/>
      <c r="Y23" s="91"/>
    </row>
    <row r="24" spans="1:25" ht="12" customHeight="1">
      <c r="A24" s="28"/>
      <c r="B24" s="22"/>
      <c r="C24" s="22"/>
      <c r="D24" s="189">
        <f>F21+1</f>
        <v>759</v>
      </c>
      <c r="E24" s="187" t="s">
        <v>42</v>
      </c>
      <c r="F24" s="128">
        <f>F21+P24</f>
        <v>892</v>
      </c>
      <c r="G24" s="174" t="str">
        <f>G21</f>
        <v>MEN'S CREW NECK BLACK TEE SHIRT</v>
      </c>
      <c r="H24" s="175" t="s">
        <v>54</v>
      </c>
      <c r="I24" s="176" t="str">
        <f>I21</f>
        <v>R1000</v>
      </c>
      <c r="J24" s="207" t="s">
        <v>31</v>
      </c>
      <c r="K24" s="177"/>
      <c r="L24" s="125" t="str">
        <f>L21</f>
        <v>72</v>
      </c>
      <c r="M24" s="127" t="s">
        <v>19</v>
      </c>
      <c r="N24" s="92">
        <v>11088</v>
      </c>
      <c r="O24" s="99">
        <f>P24*L24</f>
        <v>9648</v>
      </c>
      <c r="P24" s="98">
        <v>134</v>
      </c>
      <c r="Q24" s="105">
        <f>O24-N24</f>
        <v>-1440</v>
      </c>
      <c r="R24" s="94">
        <f>P24*12.9</f>
        <v>1728.6000000000001</v>
      </c>
      <c r="S24" s="94">
        <f>P24*14.5</f>
        <v>1943</v>
      </c>
      <c r="T24" s="95">
        <v>23</v>
      </c>
      <c r="U24" s="92" t="s">
        <v>9</v>
      </c>
      <c r="V24" s="95">
        <v>14.94</v>
      </c>
      <c r="W24" s="92" t="s">
        <v>9</v>
      </c>
      <c r="X24" s="93">
        <v>12.5</v>
      </c>
      <c r="Y24" s="91">
        <f>X24*V24*T24*P24/61023.37</f>
        <v>9.431853730791989</v>
      </c>
    </row>
    <row r="25" spans="1:25" ht="12" customHeight="1">
      <c r="A25" s="28"/>
      <c r="B25" s="22"/>
      <c r="C25" s="22"/>
      <c r="D25" s="190"/>
      <c r="E25" s="188"/>
      <c r="F25" s="128"/>
      <c r="G25" s="174"/>
      <c r="H25" s="175"/>
      <c r="I25" s="176"/>
      <c r="J25" s="177"/>
      <c r="K25" s="177"/>
      <c r="L25" s="125"/>
      <c r="M25" s="127"/>
      <c r="N25" s="92"/>
      <c r="O25" s="104"/>
      <c r="P25" s="98"/>
      <c r="Q25" s="105"/>
      <c r="R25" s="94"/>
      <c r="S25" s="94"/>
      <c r="T25" s="95"/>
      <c r="U25" s="92"/>
      <c r="V25" s="95"/>
      <c r="W25" s="92"/>
      <c r="X25" s="93"/>
      <c r="Y25" s="91"/>
    </row>
    <row r="26" spans="1:25" ht="12" customHeight="1">
      <c r="A26" s="28"/>
      <c r="B26" s="22"/>
      <c r="C26" s="22"/>
      <c r="D26" s="190"/>
      <c r="E26" s="188"/>
      <c r="F26" s="128"/>
      <c r="G26" s="174"/>
      <c r="H26" s="175"/>
      <c r="I26" s="176"/>
      <c r="J26" s="177"/>
      <c r="K26" s="177"/>
      <c r="L26" s="125"/>
      <c r="M26" s="127"/>
      <c r="N26" s="92"/>
      <c r="O26" s="165"/>
      <c r="P26" s="98"/>
      <c r="Q26" s="105"/>
      <c r="R26" s="94"/>
      <c r="S26" s="94"/>
      <c r="T26" s="95"/>
      <c r="U26" s="92"/>
      <c r="V26" s="95"/>
      <c r="W26" s="92"/>
      <c r="X26" s="93"/>
      <c r="Y26" s="91"/>
    </row>
    <row r="27" spans="1:25" ht="12" customHeight="1">
      <c r="A27" s="28"/>
      <c r="B27" s="22"/>
      <c r="C27" s="22"/>
      <c r="D27" s="189">
        <f>F24+1</f>
        <v>893</v>
      </c>
      <c r="E27" s="187" t="s">
        <v>42</v>
      </c>
      <c r="F27" s="128">
        <f>F24+P27</f>
        <v>961</v>
      </c>
      <c r="G27" s="174" t="str">
        <f>G24</f>
        <v>MEN'S CREW NECK BLACK TEE SHIRT</v>
      </c>
      <c r="H27" s="175" t="s">
        <v>54</v>
      </c>
      <c r="I27" s="176" t="str">
        <f>I24</f>
        <v>R1000</v>
      </c>
      <c r="J27" s="207" t="s">
        <v>44</v>
      </c>
      <c r="K27" s="177"/>
      <c r="L27" s="125" t="str">
        <f>L18</f>
        <v>72</v>
      </c>
      <c r="M27" s="127" t="s">
        <v>19</v>
      </c>
      <c r="N27" s="92">
        <v>5544</v>
      </c>
      <c r="O27" s="99">
        <f>P27*L27</f>
        <v>4968</v>
      </c>
      <c r="P27" s="98">
        <v>69</v>
      </c>
      <c r="Q27" s="105">
        <f>O27-N27</f>
        <v>-576</v>
      </c>
      <c r="R27" s="94">
        <f>P27*15.1</f>
        <v>1041.8999999999999</v>
      </c>
      <c r="S27" s="94">
        <f>P27*16.7</f>
        <v>1152.3</v>
      </c>
      <c r="T27" s="95">
        <v>23</v>
      </c>
      <c r="U27" s="92" t="s">
        <v>9</v>
      </c>
      <c r="V27" s="95">
        <v>14</v>
      </c>
      <c r="W27" s="92" t="s">
        <v>9</v>
      </c>
      <c r="X27" s="93">
        <v>12.5</v>
      </c>
      <c r="Y27" s="91">
        <f>X27*V27*T27*P27/61023.37</f>
        <v>4.5511252492282877</v>
      </c>
    </row>
    <row r="28" spans="1:25" ht="12" customHeight="1">
      <c r="A28" s="28"/>
      <c r="B28" s="22"/>
      <c r="C28" s="22"/>
      <c r="D28" s="190"/>
      <c r="E28" s="188"/>
      <c r="F28" s="128"/>
      <c r="G28" s="174"/>
      <c r="H28" s="175"/>
      <c r="I28" s="176"/>
      <c r="J28" s="177"/>
      <c r="K28" s="177"/>
      <c r="L28" s="125"/>
      <c r="M28" s="127"/>
      <c r="N28" s="92"/>
      <c r="O28" s="104"/>
      <c r="P28" s="98"/>
      <c r="Q28" s="105"/>
      <c r="R28" s="94"/>
      <c r="S28" s="94"/>
      <c r="T28" s="95"/>
      <c r="U28" s="92"/>
      <c r="V28" s="95"/>
      <c r="W28" s="92"/>
      <c r="X28" s="93"/>
      <c r="Y28" s="91"/>
    </row>
    <row r="29" spans="1:25" ht="12" customHeight="1">
      <c r="A29" s="28"/>
      <c r="B29" s="22"/>
      <c r="C29" s="22"/>
      <c r="D29" s="190"/>
      <c r="E29" s="188"/>
      <c r="F29" s="128"/>
      <c r="G29" s="174"/>
      <c r="H29" s="175"/>
      <c r="I29" s="176"/>
      <c r="J29" s="177"/>
      <c r="K29" s="177"/>
      <c r="L29" s="125"/>
      <c r="M29" s="127"/>
      <c r="N29" s="92"/>
      <c r="O29" s="165"/>
      <c r="P29" s="98"/>
      <c r="Q29" s="105"/>
      <c r="R29" s="94"/>
      <c r="S29" s="94"/>
      <c r="T29" s="95"/>
      <c r="U29" s="92"/>
      <c r="V29" s="95"/>
      <c r="W29" s="92"/>
      <c r="X29" s="93"/>
      <c r="Y29" s="91"/>
    </row>
    <row r="30" spans="1:25" ht="12" customHeight="1">
      <c r="A30" s="28"/>
      <c r="B30" s="22"/>
      <c r="C30" s="22"/>
      <c r="D30" s="189">
        <f>F27+1</f>
        <v>962</v>
      </c>
      <c r="E30" s="187" t="s">
        <v>42</v>
      </c>
      <c r="F30" s="128">
        <f>F27+P30</f>
        <v>987</v>
      </c>
      <c r="G30" s="174" t="str">
        <f>G21</f>
        <v>MEN'S CREW NECK BLACK TEE SHIRT</v>
      </c>
      <c r="H30" s="175" t="s">
        <v>54</v>
      </c>
      <c r="I30" s="176" t="str">
        <f>I27</f>
        <v>R1000</v>
      </c>
      <c r="J30" s="207" t="s">
        <v>32</v>
      </c>
      <c r="K30" s="177"/>
      <c r="L30" s="125" t="str">
        <f>L27</f>
        <v>72</v>
      </c>
      <c r="M30" s="127" t="s">
        <v>19</v>
      </c>
      <c r="N30" s="92">
        <v>2160</v>
      </c>
      <c r="O30" s="99">
        <f>P30*L30</f>
        <v>1872</v>
      </c>
      <c r="P30" s="98">
        <v>26</v>
      </c>
      <c r="Q30" s="105">
        <f>O30-N30</f>
        <v>-288</v>
      </c>
      <c r="R30" s="94">
        <f>P30*16.4</f>
        <v>426.4</v>
      </c>
      <c r="S30" s="94">
        <f>P30*18</f>
        <v>468</v>
      </c>
      <c r="T30" s="95">
        <v>23</v>
      </c>
      <c r="U30" s="92" t="s">
        <v>9</v>
      </c>
      <c r="V30" s="95">
        <v>14</v>
      </c>
      <c r="W30" s="92" t="s">
        <v>9</v>
      </c>
      <c r="X30" s="93">
        <v>12.5</v>
      </c>
      <c r="Y30" s="91">
        <f>X30*V30*T30*P30/61023.37</f>
        <v>1.714916760578775</v>
      </c>
    </row>
    <row r="31" spans="1:25" ht="12" customHeight="1">
      <c r="A31" s="28"/>
      <c r="B31" s="22"/>
      <c r="C31" s="22"/>
      <c r="D31" s="190"/>
      <c r="E31" s="188"/>
      <c r="F31" s="128"/>
      <c r="G31" s="174"/>
      <c r="H31" s="175"/>
      <c r="I31" s="176"/>
      <c r="J31" s="177"/>
      <c r="K31" s="177"/>
      <c r="L31" s="125"/>
      <c r="M31" s="127"/>
      <c r="N31" s="92"/>
      <c r="O31" s="104"/>
      <c r="P31" s="98"/>
      <c r="Q31" s="105"/>
      <c r="R31" s="94"/>
      <c r="S31" s="94"/>
      <c r="T31" s="95"/>
      <c r="U31" s="92"/>
      <c r="V31" s="95"/>
      <c r="W31" s="92"/>
      <c r="X31" s="93"/>
      <c r="Y31" s="91"/>
    </row>
    <row r="32" spans="1:25" ht="12" customHeight="1">
      <c r="A32" s="28"/>
      <c r="B32" s="22"/>
      <c r="C32" s="22"/>
      <c r="D32" s="191"/>
      <c r="E32" s="193"/>
      <c r="F32" s="192"/>
      <c r="G32" s="211"/>
      <c r="H32" s="212"/>
      <c r="I32" s="213"/>
      <c r="J32" s="208"/>
      <c r="K32" s="208"/>
      <c r="L32" s="209"/>
      <c r="M32" s="210"/>
      <c r="N32" s="97"/>
      <c r="O32" s="104"/>
      <c r="P32" s="99"/>
      <c r="Q32" s="106"/>
      <c r="R32" s="185"/>
      <c r="S32" s="185"/>
      <c r="T32" s="96"/>
      <c r="U32" s="97"/>
      <c r="V32" s="96"/>
      <c r="W32" s="97"/>
      <c r="X32" s="186"/>
      <c r="Y32" s="214"/>
    </row>
    <row r="33" spans="1:25" ht="29.25" customHeight="1" thickBot="1">
      <c r="A33" s="28"/>
      <c r="B33" s="22"/>
      <c r="C33" s="22"/>
      <c r="D33" s="65">
        <v>988</v>
      </c>
      <c r="E33" s="66" t="s">
        <v>42</v>
      </c>
      <c r="F33" s="67">
        <v>988</v>
      </c>
      <c r="G33" s="79" t="str">
        <f>G30</f>
        <v>MEN'S CREW NECK BLACK TEE SHIRT</v>
      </c>
      <c r="H33" s="68" t="str">
        <f>H30</f>
        <v>OP0914PO02  (1060)</v>
      </c>
      <c r="I33" s="69" t="str">
        <f>I30</f>
        <v>R1000</v>
      </c>
      <c r="J33" s="205" t="s">
        <v>32</v>
      </c>
      <c r="K33" s="206"/>
      <c r="L33" s="70" t="s">
        <v>55</v>
      </c>
      <c r="M33" s="71" t="s">
        <v>19</v>
      </c>
      <c r="N33" s="72"/>
      <c r="O33" s="73">
        <v>20</v>
      </c>
      <c r="P33" s="73">
        <v>1</v>
      </c>
      <c r="Q33" s="74">
        <v>20</v>
      </c>
      <c r="R33" s="75">
        <v>2</v>
      </c>
      <c r="S33" s="75">
        <v>3</v>
      </c>
      <c r="T33" s="76">
        <v>23</v>
      </c>
      <c r="U33" s="72" t="s">
        <v>9</v>
      </c>
      <c r="V33" s="76">
        <f>V12</f>
        <v>15</v>
      </c>
      <c r="W33" s="72" t="s">
        <v>9</v>
      </c>
      <c r="X33" s="77">
        <v>10</v>
      </c>
      <c r="Y33" s="78">
        <f>X33*V33*T33*P33/61023.37</f>
        <v>5.6535717381717851E-2</v>
      </c>
    </row>
    <row r="34" spans="1:25" ht="23.25" customHeight="1">
      <c r="A34" s="27"/>
      <c r="B34" s="23"/>
      <c r="C34" s="23"/>
      <c r="D34" s="114" t="s">
        <v>17</v>
      </c>
      <c r="E34" s="115"/>
      <c r="F34" s="115"/>
      <c r="G34" s="115"/>
      <c r="H34" s="115"/>
      <c r="I34" s="115"/>
      <c r="J34" s="115"/>
      <c r="K34" s="116"/>
      <c r="L34" s="55"/>
      <c r="M34" s="56"/>
      <c r="N34" s="57">
        <f>SUM(N12:N32)</f>
        <v>80064</v>
      </c>
      <c r="O34" s="58">
        <f>SUM(O12:O33)</f>
        <v>71084</v>
      </c>
      <c r="P34" s="59">
        <f>SUM(P12:P33)</f>
        <v>988</v>
      </c>
      <c r="Q34" s="59">
        <f>SUM(Q12:Q33)</f>
        <v>-8980</v>
      </c>
      <c r="R34" s="60">
        <f>SUM(R12:R33)</f>
        <v>10842.099999999999</v>
      </c>
      <c r="S34" s="60">
        <v>12388.3</v>
      </c>
      <c r="T34" s="102"/>
      <c r="U34" s="103"/>
      <c r="V34" s="103"/>
      <c r="W34" s="103"/>
      <c r="X34" s="103"/>
      <c r="Y34" s="63">
        <f>SUM(Y12:Y33)</f>
        <v>60.751208922090008</v>
      </c>
    </row>
    <row r="35" spans="1:25" ht="19.5" customHeight="1" thickBot="1">
      <c r="A35" s="39"/>
      <c r="B35" s="40"/>
      <c r="C35" s="40"/>
      <c r="D35" s="117" t="s">
        <v>13</v>
      </c>
      <c r="E35" s="118"/>
      <c r="F35" s="118"/>
      <c r="G35" s="118"/>
      <c r="H35" s="118"/>
      <c r="I35" s="118"/>
      <c r="J35" s="118"/>
      <c r="K35" s="119"/>
      <c r="L35" s="41"/>
      <c r="M35" s="42"/>
      <c r="N35" s="61" t="s">
        <v>21</v>
      </c>
      <c r="O35" s="61" t="s">
        <v>21</v>
      </c>
      <c r="P35" s="62" t="s">
        <v>6</v>
      </c>
      <c r="Q35" s="62" t="s">
        <v>21</v>
      </c>
      <c r="R35" s="62" t="s">
        <v>22</v>
      </c>
      <c r="S35" s="62" t="s">
        <v>22</v>
      </c>
      <c r="T35" s="100"/>
      <c r="U35" s="101"/>
      <c r="V35" s="101"/>
      <c r="W35" s="101"/>
      <c r="X35" s="101"/>
      <c r="Y35" s="64" t="s">
        <v>7</v>
      </c>
    </row>
    <row r="36" spans="1:25" ht="9" customHeight="1" thickBot="1"/>
    <row r="37" spans="1:25" ht="16.5" thickBot="1">
      <c r="B37" s="120" t="s">
        <v>45</v>
      </c>
      <c r="C37" s="121"/>
      <c r="D37" s="121"/>
      <c r="E37" s="121"/>
      <c r="F37" s="121"/>
      <c r="G37" s="121"/>
      <c r="H37" s="122"/>
      <c r="K37" s="123"/>
      <c r="L37" s="123"/>
      <c r="M37" s="123"/>
      <c r="N37" s="123"/>
      <c r="O37" s="123"/>
      <c r="P37" s="123"/>
      <c r="Q37" s="89"/>
      <c r="R37" s="89"/>
    </row>
    <row r="38" spans="1:25">
      <c r="B38" s="108" t="s">
        <v>46</v>
      </c>
      <c r="C38" s="109"/>
      <c r="D38" s="109"/>
      <c r="E38" s="109"/>
      <c r="F38" s="109"/>
      <c r="G38" s="36">
        <f>N34</f>
        <v>80064</v>
      </c>
      <c r="H38" s="33" t="s">
        <v>21</v>
      </c>
      <c r="K38" s="89"/>
      <c r="L38" s="89"/>
      <c r="M38" s="130"/>
      <c r="N38" s="130"/>
      <c r="O38" s="130"/>
      <c r="P38" s="130"/>
      <c r="Q38" s="53"/>
      <c r="R38" s="54"/>
    </row>
    <row r="39" spans="1:25">
      <c r="B39" s="110" t="s">
        <v>47</v>
      </c>
      <c r="C39" s="111"/>
      <c r="D39" s="111"/>
      <c r="E39" s="111"/>
      <c r="F39" s="111"/>
      <c r="G39" s="88">
        <f>O34</f>
        <v>71084</v>
      </c>
      <c r="H39" s="34" t="s">
        <v>21</v>
      </c>
      <c r="K39" s="89"/>
      <c r="L39" s="89"/>
      <c r="M39" s="131"/>
      <c r="N39" s="89"/>
      <c r="O39" s="89"/>
      <c r="P39" s="89"/>
      <c r="Q39" s="54"/>
      <c r="R39" s="54"/>
    </row>
    <row r="40" spans="1:25">
      <c r="B40" s="110" t="s">
        <v>48</v>
      </c>
      <c r="C40" s="111"/>
      <c r="D40" s="111"/>
      <c r="E40" s="111"/>
      <c r="F40" s="111"/>
      <c r="G40" s="37">
        <f>P34</f>
        <v>988</v>
      </c>
      <c r="H40" s="34" t="s">
        <v>6</v>
      </c>
      <c r="K40" s="89"/>
      <c r="L40" s="89"/>
      <c r="M40" s="131"/>
      <c r="N40" s="89"/>
      <c r="O40" s="89"/>
      <c r="P40" s="89"/>
      <c r="Q40" s="54"/>
      <c r="R40" s="54"/>
    </row>
    <row r="41" spans="1:25">
      <c r="B41" s="110" t="s">
        <v>49</v>
      </c>
      <c r="C41" s="111"/>
      <c r="D41" s="111"/>
      <c r="E41" s="111"/>
      <c r="F41" s="111"/>
      <c r="G41" s="37">
        <f>R34</f>
        <v>10842.099999999999</v>
      </c>
      <c r="H41" s="34" t="s">
        <v>22</v>
      </c>
      <c r="K41" s="89"/>
      <c r="L41" s="89"/>
      <c r="M41" s="89"/>
      <c r="N41" s="89"/>
      <c r="O41" s="89"/>
      <c r="P41" s="89"/>
      <c r="Q41" s="54"/>
      <c r="R41" s="54"/>
    </row>
    <row r="42" spans="1:25">
      <c r="B42" s="110" t="s">
        <v>50</v>
      </c>
      <c r="C42" s="111"/>
      <c r="D42" s="111"/>
      <c r="E42" s="111"/>
      <c r="F42" s="111"/>
      <c r="G42" s="37">
        <f>S34</f>
        <v>12388.3</v>
      </c>
      <c r="H42" s="34" t="s">
        <v>22</v>
      </c>
      <c r="K42" s="89"/>
      <c r="L42" s="89"/>
      <c r="M42" s="89"/>
      <c r="N42" s="89"/>
      <c r="O42" s="89"/>
      <c r="P42" s="89"/>
      <c r="Q42" s="54"/>
      <c r="R42" s="54"/>
    </row>
    <row r="43" spans="1:25" ht="16.5" thickBot="1">
      <c r="B43" s="112" t="s">
        <v>18</v>
      </c>
      <c r="C43" s="113"/>
      <c r="D43" s="113"/>
      <c r="E43" s="113"/>
      <c r="F43" s="113"/>
      <c r="G43" s="38">
        <f>Y34</f>
        <v>60.751208922090008</v>
      </c>
      <c r="H43" s="35" t="s">
        <v>7</v>
      </c>
      <c r="K43" s="129"/>
      <c r="L43" s="129"/>
      <c r="M43" s="89"/>
      <c r="N43" s="89"/>
      <c r="O43" s="90"/>
      <c r="P43" s="90"/>
      <c r="Q43" s="54"/>
      <c r="R43" s="54"/>
    </row>
    <row r="44" spans="1:25">
      <c r="B44" s="107"/>
      <c r="C44" s="107"/>
      <c r="D44" s="107"/>
      <c r="E44" s="107"/>
      <c r="F44" s="107"/>
      <c r="G44" s="107"/>
      <c r="H44" s="107"/>
    </row>
  </sheetData>
  <mergeCells count="196">
    <mergeCell ref="Y30:Y32"/>
    <mergeCell ref="Y21:Y23"/>
    <mergeCell ref="W24:W26"/>
    <mergeCell ref="X24:X26"/>
    <mergeCell ref="Y24:Y26"/>
    <mergeCell ref="Y27:Y29"/>
    <mergeCell ref="W21:W23"/>
    <mergeCell ref="X21:X23"/>
    <mergeCell ref="Y18:Y20"/>
    <mergeCell ref="S18:S20"/>
    <mergeCell ref="T18:T20"/>
    <mergeCell ref="U18:U20"/>
    <mergeCell ref="V18:V20"/>
    <mergeCell ref="J27:K29"/>
    <mergeCell ref="L27:L29"/>
    <mergeCell ref="P21:P23"/>
    <mergeCell ref="O21:O23"/>
    <mergeCell ref="P24:P26"/>
    <mergeCell ref="D27:D29"/>
    <mergeCell ref="F27:F29"/>
    <mergeCell ref="G27:G29"/>
    <mergeCell ref="H27:H29"/>
    <mergeCell ref="I27:I29"/>
    <mergeCell ref="N30:N32"/>
    <mergeCell ref="O24:O26"/>
    <mergeCell ref="O27:O29"/>
    <mergeCell ref="P27:P29"/>
    <mergeCell ref="G30:G32"/>
    <mergeCell ref="H30:H32"/>
    <mergeCell ref="I30:I32"/>
    <mergeCell ref="H24:H26"/>
    <mergeCell ref="I24:I26"/>
    <mergeCell ref="M21:M23"/>
    <mergeCell ref="N21:N23"/>
    <mergeCell ref="N18:N20"/>
    <mergeCell ref="J33:K33"/>
    <mergeCell ref="J30:K32"/>
    <mergeCell ref="L30:L32"/>
    <mergeCell ref="M30:M32"/>
    <mergeCell ref="J24:K26"/>
    <mergeCell ref="L24:L26"/>
    <mergeCell ref="H21:H23"/>
    <mergeCell ref="I21:I23"/>
    <mergeCell ref="J21:K23"/>
    <mergeCell ref="L21:L23"/>
    <mergeCell ref="H18:H20"/>
    <mergeCell ref="I18:I20"/>
    <mergeCell ref="L15:L17"/>
    <mergeCell ref="E12:E14"/>
    <mergeCell ref="E21:E23"/>
    <mergeCell ref="G18:G20"/>
    <mergeCell ref="E18:E20"/>
    <mergeCell ref="E15:E17"/>
    <mergeCell ref="A8:C8"/>
    <mergeCell ref="D24:D26"/>
    <mergeCell ref="F24:F26"/>
    <mergeCell ref="G24:G26"/>
    <mergeCell ref="D21:D23"/>
    <mergeCell ref="F21:F23"/>
    <mergeCell ref="G21:G23"/>
    <mergeCell ref="D18:D20"/>
    <mergeCell ref="F18:F20"/>
    <mergeCell ref="D15:D17"/>
    <mergeCell ref="A15:C16"/>
    <mergeCell ref="F12:F14"/>
    <mergeCell ref="E24:E26"/>
    <mergeCell ref="D11:F11"/>
    <mergeCell ref="D12:D14"/>
    <mergeCell ref="X12:X14"/>
    <mergeCell ref="Q12:Q14"/>
    <mergeCell ref="R30:R32"/>
    <mergeCell ref="S30:S32"/>
    <mergeCell ref="V24:V26"/>
    <mergeCell ref="V27:V29"/>
    <mergeCell ref="V30:V32"/>
    <mergeCell ref="W30:W32"/>
    <mergeCell ref="X30:X32"/>
    <mergeCell ref="R24:R26"/>
    <mergeCell ref="S24:S26"/>
    <mergeCell ref="T24:T26"/>
    <mergeCell ref="U24:U26"/>
    <mergeCell ref="R27:R29"/>
    <mergeCell ref="S27:S29"/>
    <mergeCell ref="T27:T29"/>
    <mergeCell ref="U27:U29"/>
    <mergeCell ref="W18:W20"/>
    <mergeCell ref="X18:X20"/>
    <mergeCell ref="U15:U17"/>
    <mergeCell ref="V21:V23"/>
    <mergeCell ref="Y12:Y14"/>
    <mergeCell ref="T11:X11"/>
    <mergeCell ref="N12:N14"/>
    <mergeCell ref="V15:V17"/>
    <mergeCell ref="W15:W17"/>
    <mergeCell ref="X15:X17"/>
    <mergeCell ref="S12:S14"/>
    <mergeCell ref="J11:K11"/>
    <mergeCell ref="G15:G17"/>
    <mergeCell ref="H15:H17"/>
    <mergeCell ref="I15:I17"/>
    <mergeCell ref="J15:K17"/>
    <mergeCell ref="I12:I14"/>
    <mergeCell ref="J12:K14"/>
    <mergeCell ref="G12:G14"/>
    <mergeCell ref="H12:H14"/>
    <mergeCell ref="T12:T14"/>
    <mergeCell ref="U12:U14"/>
    <mergeCell ref="V12:V14"/>
    <mergeCell ref="W12:W14"/>
    <mergeCell ref="P12:P14"/>
    <mergeCell ref="R12:R14"/>
    <mergeCell ref="P15:P17"/>
    <mergeCell ref="R15:R17"/>
    <mergeCell ref="A7:C7"/>
    <mergeCell ref="M7:Y7"/>
    <mergeCell ref="A2:Y2"/>
    <mergeCell ref="A4:J4"/>
    <mergeCell ref="K4:Y4"/>
    <mergeCell ref="A5:J5"/>
    <mergeCell ref="K5:Y5"/>
    <mergeCell ref="M6:P6"/>
    <mergeCell ref="Q6:Y6"/>
    <mergeCell ref="K3:M3"/>
    <mergeCell ref="N3:O3"/>
    <mergeCell ref="L12:L14"/>
    <mergeCell ref="M12:M14"/>
    <mergeCell ref="F15:F17"/>
    <mergeCell ref="K43:L43"/>
    <mergeCell ref="M38:N38"/>
    <mergeCell ref="O38:P38"/>
    <mergeCell ref="M39:N39"/>
    <mergeCell ref="M40:N40"/>
    <mergeCell ref="M41:N41"/>
    <mergeCell ref="M42:N42"/>
    <mergeCell ref="O12:O14"/>
    <mergeCell ref="O15:O17"/>
    <mergeCell ref="P18:P20"/>
    <mergeCell ref="M27:M29"/>
    <mergeCell ref="N27:N29"/>
    <mergeCell ref="N15:N17"/>
    <mergeCell ref="M24:M26"/>
    <mergeCell ref="N24:N26"/>
    <mergeCell ref="O18:O20"/>
    <mergeCell ref="M15:M17"/>
    <mergeCell ref="M18:M20"/>
    <mergeCell ref="J18:K20"/>
    <mergeCell ref="L18:L20"/>
    <mergeCell ref="F30:F32"/>
    <mergeCell ref="S15:S17"/>
    <mergeCell ref="T15:T17"/>
    <mergeCell ref="B44:H44"/>
    <mergeCell ref="B38:F38"/>
    <mergeCell ref="B39:F39"/>
    <mergeCell ref="B40:F40"/>
    <mergeCell ref="B41:F41"/>
    <mergeCell ref="B43:F43"/>
    <mergeCell ref="B42:F42"/>
    <mergeCell ref="D34:K34"/>
    <mergeCell ref="M43:N43"/>
    <mergeCell ref="K39:L39"/>
    <mergeCell ref="K40:L40"/>
    <mergeCell ref="K41:L41"/>
    <mergeCell ref="K42:L42"/>
    <mergeCell ref="D35:K35"/>
    <mergeCell ref="B37:H37"/>
    <mergeCell ref="K37:P37"/>
    <mergeCell ref="K38:L38"/>
    <mergeCell ref="O41:P41"/>
    <mergeCell ref="R18:R20"/>
    <mergeCell ref="E27:E29"/>
    <mergeCell ref="D30:D32"/>
    <mergeCell ref="E30:E32"/>
    <mergeCell ref="O42:P42"/>
    <mergeCell ref="O43:P43"/>
    <mergeCell ref="Y15:Y17"/>
    <mergeCell ref="W27:W29"/>
    <mergeCell ref="X27:X29"/>
    <mergeCell ref="R21:R23"/>
    <mergeCell ref="S21:S23"/>
    <mergeCell ref="T21:T23"/>
    <mergeCell ref="U21:U23"/>
    <mergeCell ref="Q37:R37"/>
    <mergeCell ref="T30:T32"/>
    <mergeCell ref="U30:U32"/>
    <mergeCell ref="O39:P39"/>
    <mergeCell ref="O40:P40"/>
    <mergeCell ref="P30:P32"/>
    <mergeCell ref="T35:X35"/>
    <mergeCell ref="T34:X34"/>
    <mergeCell ref="O30:O32"/>
    <mergeCell ref="Q15:Q17"/>
    <mergeCell ref="Q18:Q20"/>
    <mergeCell ref="Q21:Q23"/>
    <mergeCell ref="Q30:Q32"/>
    <mergeCell ref="Q24:Q26"/>
    <mergeCell ref="Q27:Q29"/>
  </mergeCells>
  <phoneticPr fontId="0" type="noConversion"/>
  <pageMargins left="0.25" right="0" top="0.25" bottom="0" header="0" footer="0"/>
  <pageSetup paperSize="9" scale="65" fitToHeight="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Packing List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cp:lastPrinted>2024-02-06T04:32:46Z</cp:lastPrinted>
  <dcterms:created xsi:type="dcterms:W3CDTF">2018-12-29T03:29:19Z</dcterms:created>
  <dcterms:modified xsi:type="dcterms:W3CDTF">2024-07-30T10:01:37Z</dcterms:modified>
</cp:coreProperties>
</file>